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 CONTABLE\Desktop\"/>
    </mc:Choice>
  </mc:AlternateContent>
  <xr:revisionPtr revIDLastSave="0" documentId="13_ncr:1_{ACB32656-44E7-4A1A-B0C9-BEE58634FDF4}" xr6:coauthVersionLast="46" xr6:coauthVersionMax="46" xr10:uidLastSave="{00000000-0000-0000-0000-000000000000}"/>
  <bookViews>
    <workbookView xWindow="-108" yWindow="-108" windowWidth="23256" windowHeight="12576" xr2:uid="{90565522-CB94-4F73-BB79-5F473D40E339}"/>
  </bookViews>
  <sheets>
    <sheet name="Hoja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" i="1" l="1"/>
  <c r="H153" i="1"/>
  <c r="G153" i="1"/>
  <c r="I152" i="1"/>
  <c r="H152" i="1"/>
  <c r="G152" i="1"/>
  <c r="I151" i="1"/>
  <c r="H151" i="1"/>
  <c r="G151" i="1"/>
  <c r="O150" i="1"/>
  <c r="N150" i="1"/>
  <c r="M150" i="1"/>
  <c r="L150" i="1"/>
  <c r="K150" i="1"/>
  <c r="J150" i="1"/>
  <c r="I150" i="1"/>
  <c r="H150" i="1"/>
  <c r="G150" i="1"/>
  <c r="O149" i="1"/>
  <c r="N149" i="1"/>
  <c r="M149" i="1"/>
  <c r="L149" i="1"/>
  <c r="K149" i="1"/>
  <c r="J149" i="1"/>
  <c r="I149" i="1"/>
  <c r="H149" i="1"/>
  <c r="G149" i="1"/>
  <c r="O146" i="1"/>
  <c r="N146" i="1"/>
  <c r="M146" i="1"/>
  <c r="L146" i="1"/>
  <c r="K146" i="1"/>
  <c r="J146" i="1"/>
  <c r="I146" i="1"/>
  <c r="H146" i="1"/>
  <c r="G146" i="1"/>
  <c r="O145" i="1"/>
  <c r="N145" i="1"/>
  <c r="M145" i="1"/>
  <c r="L145" i="1"/>
  <c r="L147" i="1" s="1"/>
  <c r="K145" i="1"/>
  <c r="K147" i="1" s="1"/>
  <c r="J145" i="1"/>
  <c r="J147" i="1" s="1"/>
  <c r="I145" i="1"/>
  <c r="H145" i="1"/>
  <c r="G145" i="1"/>
  <c r="O144" i="1"/>
  <c r="N144" i="1"/>
  <c r="M144" i="1"/>
  <c r="L144" i="1"/>
  <c r="K144" i="1"/>
  <c r="J144" i="1"/>
  <c r="I144" i="1"/>
  <c r="H144" i="1"/>
  <c r="G144" i="1"/>
  <c r="F144" i="1"/>
  <c r="E144" i="1"/>
  <c r="E146" i="1" s="1"/>
  <c r="D144" i="1"/>
  <c r="D146" i="1" s="1"/>
  <c r="O143" i="1"/>
  <c r="N143" i="1"/>
  <c r="M143" i="1"/>
  <c r="L143" i="1"/>
  <c r="K143" i="1"/>
  <c r="J143" i="1"/>
  <c r="I143" i="1"/>
  <c r="H143" i="1"/>
  <c r="G143" i="1"/>
  <c r="O142" i="1"/>
  <c r="N142" i="1"/>
  <c r="M142" i="1"/>
  <c r="L142" i="1"/>
  <c r="K142" i="1"/>
  <c r="J142" i="1"/>
  <c r="I142" i="1"/>
  <c r="H142" i="1"/>
  <c r="G142" i="1"/>
  <c r="F142" i="1"/>
  <c r="F146" i="1" s="1"/>
  <c r="O141" i="1"/>
  <c r="N141" i="1"/>
  <c r="M141" i="1"/>
  <c r="L141" i="1"/>
  <c r="L148" i="1" s="1"/>
  <c r="K141" i="1"/>
  <c r="K148" i="1" s="1"/>
  <c r="J141" i="1"/>
  <c r="J148" i="1" s="1"/>
  <c r="I141" i="1"/>
  <c r="H141" i="1"/>
  <c r="G141" i="1"/>
  <c r="O139" i="1"/>
  <c r="O140" i="1" s="1"/>
  <c r="N139" i="1"/>
  <c r="N140" i="1" s="1"/>
  <c r="M139" i="1"/>
  <c r="M140" i="1" s="1"/>
  <c r="L139" i="1"/>
  <c r="L140" i="1" s="1"/>
  <c r="K139" i="1"/>
  <c r="K140" i="1" s="1"/>
  <c r="J139" i="1"/>
  <c r="J140" i="1" s="1"/>
  <c r="I139" i="1"/>
  <c r="I140" i="1" s="1"/>
  <c r="H139" i="1"/>
  <c r="H140" i="1" s="1"/>
  <c r="G139" i="1"/>
  <c r="G140" i="1" s="1"/>
  <c r="F139" i="1"/>
  <c r="F140" i="1" s="1"/>
  <c r="E139" i="1"/>
  <c r="E140" i="1" s="1"/>
  <c r="D139" i="1"/>
  <c r="D140" i="1" s="1"/>
  <c r="F137" i="1"/>
  <c r="E137" i="1"/>
  <c r="D137" i="1"/>
  <c r="O135" i="1"/>
  <c r="N135" i="1"/>
  <c r="M135" i="1"/>
  <c r="L135" i="1"/>
  <c r="K135" i="1"/>
  <c r="J135" i="1"/>
  <c r="I135" i="1"/>
  <c r="H135" i="1"/>
  <c r="G135" i="1"/>
  <c r="F133" i="1"/>
  <c r="F143" i="1" s="1"/>
  <c r="E133" i="1"/>
  <c r="E143" i="1" s="1"/>
  <c r="D133" i="1"/>
  <c r="D143" i="1" s="1"/>
  <c r="O131" i="1"/>
  <c r="N131" i="1"/>
  <c r="M131" i="1"/>
  <c r="L131" i="1"/>
  <c r="K131" i="1"/>
  <c r="J131" i="1"/>
  <c r="I131" i="1"/>
  <c r="H131" i="1"/>
  <c r="G131" i="1"/>
  <c r="F131" i="1"/>
  <c r="E131" i="1"/>
  <c r="D131" i="1"/>
  <c r="F129" i="1"/>
  <c r="E129" i="1"/>
  <c r="D129" i="1"/>
  <c r="O127" i="1"/>
  <c r="N127" i="1"/>
  <c r="M127" i="1"/>
  <c r="L127" i="1"/>
  <c r="K127" i="1"/>
  <c r="J127" i="1"/>
  <c r="I127" i="1"/>
  <c r="H127" i="1"/>
  <c r="G127" i="1"/>
  <c r="F125" i="1"/>
  <c r="F127" i="1" s="1"/>
  <c r="E125" i="1"/>
  <c r="E127" i="1" s="1"/>
  <c r="D125" i="1"/>
  <c r="D127" i="1" s="1"/>
  <c r="I124" i="1"/>
  <c r="H124" i="1"/>
  <c r="G124" i="1"/>
  <c r="F124" i="1"/>
  <c r="E124" i="1"/>
  <c r="D124" i="1"/>
  <c r="I121" i="1"/>
  <c r="H121" i="1"/>
  <c r="G121" i="1"/>
  <c r="I120" i="1"/>
  <c r="H120" i="1"/>
  <c r="G120" i="1"/>
  <c r="I119" i="1"/>
  <c r="H119" i="1"/>
  <c r="G119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D103" i="1"/>
  <c r="E103" i="1" s="1"/>
  <c r="F103" i="1" s="1"/>
  <c r="I102" i="1"/>
  <c r="H102" i="1"/>
  <c r="G102" i="1"/>
  <c r="G103" i="1" s="1"/>
  <c r="H103" i="1" s="1"/>
  <c r="I103" i="1" s="1"/>
  <c r="F102" i="1"/>
  <c r="E102" i="1"/>
  <c r="D102" i="1"/>
  <c r="O101" i="1"/>
  <c r="N101" i="1"/>
  <c r="M101" i="1"/>
  <c r="L101" i="1"/>
  <c r="K101" i="1"/>
  <c r="J101" i="1"/>
  <c r="F101" i="1"/>
  <c r="E101" i="1"/>
  <c r="D101" i="1"/>
  <c r="I100" i="1"/>
  <c r="I101" i="1" s="1"/>
  <c r="H100" i="1"/>
  <c r="H101" i="1" s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O88" i="1"/>
  <c r="N88" i="1"/>
  <c r="M88" i="1"/>
  <c r="L88" i="1"/>
  <c r="K88" i="1"/>
  <c r="J88" i="1"/>
  <c r="I88" i="1"/>
  <c r="H88" i="1"/>
  <c r="G88" i="1"/>
  <c r="O87" i="1"/>
  <c r="N87" i="1"/>
  <c r="M87" i="1"/>
  <c r="L87" i="1"/>
  <c r="K87" i="1"/>
  <c r="J87" i="1"/>
  <c r="I87" i="1"/>
  <c r="H87" i="1"/>
  <c r="G87" i="1"/>
  <c r="O86" i="1"/>
  <c r="N86" i="1"/>
  <c r="M86" i="1"/>
  <c r="L86" i="1"/>
  <c r="K86" i="1"/>
  <c r="J86" i="1"/>
  <c r="I86" i="1"/>
  <c r="H86" i="1"/>
  <c r="G86" i="1"/>
  <c r="O85" i="1"/>
  <c r="N85" i="1"/>
  <c r="M85" i="1"/>
  <c r="L85" i="1"/>
  <c r="K85" i="1"/>
  <c r="J85" i="1"/>
  <c r="I85" i="1"/>
  <c r="H85" i="1"/>
  <c r="G85" i="1"/>
  <c r="O84" i="1"/>
  <c r="N84" i="1"/>
  <c r="M84" i="1"/>
  <c r="L84" i="1"/>
  <c r="K84" i="1"/>
  <c r="J84" i="1"/>
  <c r="I84" i="1"/>
  <c r="H84" i="1"/>
  <c r="G84" i="1"/>
  <c r="O83" i="1"/>
  <c r="N83" i="1"/>
  <c r="M83" i="1"/>
  <c r="L83" i="1"/>
  <c r="K83" i="1"/>
  <c r="J83" i="1"/>
  <c r="I83" i="1"/>
  <c r="H83" i="1"/>
  <c r="G83" i="1"/>
  <c r="O82" i="1"/>
  <c r="N82" i="1"/>
  <c r="M82" i="1"/>
  <c r="L82" i="1"/>
  <c r="K82" i="1"/>
  <c r="J82" i="1"/>
  <c r="I82" i="1"/>
  <c r="H82" i="1"/>
  <c r="G82" i="1"/>
  <c r="O81" i="1"/>
  <c r="N81" i="1"/>
  <c r="M81" i="1"/>
  <c r="L81" i="1"/>
  <c r="K81" i="1"/>
  <c r="J81" i="1"/>
  <c r="I81" i="1"/>
  <c r="H81" i="1"/>
  <c r="G81" i="1"/>
  <c r="O80" i="1"/>
  <c r="N80" i="1"/>
  <c r="M80" i="1"/>
  <c r="L80" i="1"/>
  <c r="K80" i="1"/>
  <c r="J80" i="1"/>
  <c r="I80" i="1"/>
  <c r="H80" i="1"/>
  <c r="G80" i="1"/>
  <c r="O79" i="1"/>
  <c r="N79" i="1"/>
  <c r="M79" i="1"/>
  <c r="L79" i="1"/>
  <c r="K79" i="1"/>
  <c r="J79" i="1"/>
  <c r="I79" i="1"/>
  <c r="H79" i="1"/>
  <c r="G79" i="1"/>
  <c r="O77" i="1"/>
  <c r="N77" i="1"/>
  <c r="M77" i="1"/>
  <c r="L77" i="1"/>
  <c r="K77" i="1"/>
  <c r="J77" i="1"/>
  <c r="I77" i="1"/>
  <c r="F77" i="1"/>
  <c r="E77" i="1"/>
  <c r="D77" i="1"/>
  <c r="F75" i="1"/>
  <c r="E75" i="1"/>
  <c r="D75" i="1"/>
  <c r="H74" i="1"/>
  <c r="G74" i="1"/>
  <c r="F74" i="1"/>
  <c r="E74" i="1"/>
  <c r="D74" i="1"/>
  <c r="I73" i="1"/>
  <c r="H73" i="1"/>
  <c r="F73" i="1"/>
  <c r="E73" i="1"/>
  <c r="D73" i="1"/>
  <c r="F72" i="1"/>
  <c r="E72" i="1"/>
  <c r="D72" i="1"/>
  <c r="I71" i="1"/>
  <c r="F71" i="1"/>
  <c r="E71" i="1"/>
  <c r="D71" i="1"/>
  <c r="F70" i="1"/>
  <c r="E70" i="1"/>
  <c r="D70" i="1"/>
  <c r="G69" i="1"/>
  <c r="F69" i="1"/>
  <c r="E69" i="1"/>
  <c r="D69" i="1"/>
  <c r="I68" i="1"/>
  <c r="F68" i="1"/>
  <c r="E68" i="1"/>
  <c r="D68" i="1"/>
  <c r="I67" i="1"/>
  <c r="H67" i="1"/>
  <c r="G67" i="1"/>
  <c r="F67" i="1"/>
  <c r="E67" i="1"/>
  <c r="D67" i="1"/>
  <c r="I66" i="1"/>
  <c r="H66" i="1"/>
  <c r="G66" i="1"/>
  <c r="I65" i="1"/>
  <c r="H65" i="1"/>
  <c r="H71" i="1" s="1"/>
  <c r="G65" i="1"/>
  <c r="G71" i="1" s="1"/>
  <c r="I64" i="1"/>
  <c r="H64" i="1"/>
  <c r="G64" i="1"/>
  <c r="I63" i="1"/>
  <c r="H63" i="1"/>
  <c r="G63" i="1"/>
  <c r="I62" i="1"/>
  <c r="H62" i="1"/>
  <c r="G62" i="1"/>
  <c r="I61" i="1"/>
  <c r="I70" i="1" s="1"/>
  <c r="H61" i="1"/>
  <c r="H70" i="1" s="1"/>
  <c r="G61" i="1"/>
  <c r="G70" i="1" s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I74" i="1" s="1"/>
  <c r="H53" i="1"/>
  <c r="H68" i="1" s="1"/>
  <c r="G53" i="1"/>
  <c r="G68" i="1" s="1"/>
  <c r="I52" i="1"/>
  <c r="H52" i="1"/>
  <c r="G52" i="1"/>
  <c r="I51" i="1"/>
  <c r="H51" i="1"/>
  <c r="G51" i="1"/>
  <c r="I50" i="1"/>
  <c r="H50" i="1"/>
  <c r="G50" i="1"/>
  <c r="I49" i="1"/>
  <c r="H49" i="1"/>
  <c r="G49" i="1"/>
  <c r="G73" i="1" s="1"/>
  <c r="I48" i="1"/>
  <c r="H48" i="1"/>
  <c r="G48" i="1"/>
  <c r="G75" i="1" s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F36" i="1"/>
  <c r="E36" i="1"/>
  <c r="D36" i="1"/>
  <c r="I35" i="1"/>
  <c r="H35" i="1"/>
  <c r="G35" i="1"/>
  <c r="F35" i="1"/>
  <c r="E35" i="1"/>
  <c r="D35" i="1"/>
  <c r="I34" i="1"/>
  <c r="H34" i="1"/>
  <c r="G34" i="1"/>
  <c r="F34" i="1"/>
  <c r="E34" i="1"/>
  <c r="D34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H77" i="1" s="1"/>
  <c r="G4" i="1"/>
  <c r="G77" i="1" s="1"/>
  <c r="H148" i="1" l="1"/>
  <c r="I75" i="1"/>
  <c r="I72" i="1"/>
  <c r="I148" i="1"/>
  <c r="G147" i="1"/>
  <c r="H147" i="1"/>
  <c r="I147" i="1"/>
  <c r="G101" i="1"/>
  <c r="G72" i="1"/>
  <c r="H75" i="1"/>
  <c r="H72" i="1"/>
  <c r="G148" i="1"/>
  <c r="I69" i="1"/>
  <c r="D135" i="1"/>
  <c r="E135" i="1"/>
  <c r="F135" i="1"/>
  <c r="H69" i="1"/>
  <c r="D141" i="1"/>
  <c r="F141" i="1"/>
  <c r="E141" i="1"/>
  <c r="E145" i="1" l="1"/>
  <c r="E147" i="1" s="1"/>
  <c r="E148" i="1"/>
  <c r="F145" i="1"/>
  <c r="F147" i="1" s="1"/>
  <c r="F148" i="1"/>
  <c r="D145" i="1"/>
  <c r="D147" i="1" s="1"/>
  <c r="D1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MANUELVAL</author>
    <author>Presidencia</author>
  </authors>
  <commentList>
    <comment ref="C5" authorId="0" shapeId="0" xr:uid="{1ECD4A48-C043-4A92-91E2-A3D9B1CB78B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1" authorId="0" shapeId="0" xr:uid="{E894D8EA-1554-4A55-B01E-EB5FD0936CF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7" authorId="0" shapeId="0" xr:uid="{082F0809-8D32-4FAD-9517-8BFA8A3F6CC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23" authorId="0" shapeId="0" xr:uid="{E3DE763A-230D-4819-8616-9E95B46D5A7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29" authorId="0" shapeId="0" xr:uid="{56B3DB81-7DFB-4D1E-BCC3-20A4C1D624A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38" authorId="0" shapeId="0" xr:uid="{94E9C8AB-BE2A-4029-A005-1423B86C9A1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44" authorId="0" shapeId="0" xr:uid="{07A1E085-7DEA-4C94-9CFE-F1EBE9A39A2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B49" authorId="1" shapeId="0" xr:uid="{0A6F2811-29BE-4806-AB57-0FE5B256D2F4}">
      <text>
        <r>
          <rPr>
            <b/>
            <sz val="9"/>
            <color indexed="81"/>
            <rFont val="Tahoma"/>
            <family val="2"/>
          </rPr>
          <t>- Son los importes cobrados en el mes, independientemente de cuando se hayan facturado.</t>
        </r>
      </text>
    </comment>
    <comment ref="C49" authorId="0" shapeId="0" xr:uid="{E7FD7E79-8797-4133-B7C6-D2020787F89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50" authorId="0" shapeId="0" xr:uid="{FC9054AE-5377-4A1C-8000-9C0DB0659BD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B55" authorId="1" shapeId="0" xr:uid="{79FA9320-B8BE-44E5-9715-102D3B9C42E9}">
      <text>
        <r>
          <rPr>
            <b/>
            <sz val="9"/>
            <color indexed="81"/>
            <rFont val="Tahoma"/>
            <family val="2"/>
          </rPr>
          <t>- Son los importes cobrados en el mes, independientemente de cuando se hayan facturado.</t>
        </r>
      </text>
    </comment>
    <comment ref="C55" authorId="0" shapeId="0" xr:uid="{F07CD7B4-3712-4319-8E6E-0C56C192F5E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56" authorId="0" shapeId="0" xr:uid="{7F5C47C2-C0D5-4E5A-AA3C-287D9787B29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LA BALANZA DE COMPROBACIÓN Y/O RESUMEN OPERATIVO DEL SISTEMA COMERCIAL O LECTURA CEL</t>
        </r>
      </text>
    </comment>
    <comment ref="C62" authorId="0" shapeId="0" xr:uid="{6F41673D-D704-47E3-B46B-38DB011E355D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76" authorId="0" shapeId="0" xr:uid="{1A3BE2E4-AF47-4F38-A443-8BCFADDDE324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OBTENER EL DATO A 2019 QUE SE TENGA DE </t>
        </r>
        <r>
          <rPr>
            <b/>
            <sz val="9"/>
            <color indexed="81"/>
            <rFont val="Tahoma"/>
            <family val="2"/>
          </rPr>
          <t>CONAPO</t>
        </r>
      </text>
    </comment>
    <comment ref="C79" authorId="0" shapeId="0" xr:uid="{1A18DBCD-D0D6-4A30-BBAB-2A551FF39BEE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 RESUMEN OPERATIVO DEL SISTEMA LECTURA CEL O COMERCIAL</t>
        </r>
      </text>
    </comment>
    <comment ref="C85" authorId="0" shapeId="0" xr:uid="{DC636979-5B5A-462C-9AA8-6A2E5BBAF76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86" authorId="0" shapeId="0" xr:uid="{3BE68CF6-CB92-456A-A646-E55B6D5218F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87" authorId="0" shapeId="0" xr:uid="{87AE5785-6DA6-42BB-9EBF-5DE581650FE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88" authorId="0" shapeId="0" xr:uid="{BD8F33E6-0A6B-49F9-B53C-12300FF91600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PIGOO'S ANTERIORES</t>
        </r>
      </text>
    </comment>
    <comment ref="C90" authorId="0" shapeId="0" xr:uid="{32D257F8-6C1E-4C39-BA4F-442FD43F0A5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07" authorId="0" shapeId="0" xr:uid="{AF472373-40C9-4554-AA3D-2B334EC0A40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SOLO AQUELLAS EN LAS QUE SI SE MIDE EL CONSUMO DE AGUA</t>
        </r>
      </text>
    </comment>
    <comment ref="C109" authorId="0" shapeId="0" xr:uid="{54FF1725-B8E9-4972-98B4-7CCD946CE18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AQUELLAS QUE NO SE PUEDE MEDIR CON PRECISIÓN EL CONSUMO</t>
        </r>
      </text>
    </comment>
    <comment ref="C111" authorId="0" shapeId="0" xr:uid="{71281E3A-1403-4998-8EA1-E4710B156B9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REGISRTADAS COMO SERVICIO DE CUOTA FIJA EN SU PADRON</t>
        </r>
      </text>
    </comment>
    <comment ref="C113" authorId="0" shapeId="0" xr:uid="{05323744-3A12-416B-84B1-EEC4CD06A50F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AQUELLAS QUE ESTEN CATALOGADAS COMO ESTIMACIONES, MEDIDOR DAÑADO, PROMEDIO O CUOTA FIJA PERO INCLUIDAS EN EL PADRON DE SERVICIO MEDIDO, ETC.</t>
        </r>
      </text>
    </comment>
    <comment ref="C116" authorId="0" shapeId="0" xr:uid="{4C69301D-2D54-4A01-8EAF-B0F583DE8392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CAPTURAR TODO EL AÑO EN BASE AL PIGOO 2019</t>
        </r>
      </text>
    </comment>
    <comment ref="C119" authorId="0" shapeId="0" xr:uid="{39EF12C2-CAF5-4ACC-9474-87585A5A66A1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IVA efectivamente recuperado en el mes</t>
        </r>
      </text>
    </comment>
    <comment ref="C121" authorId="0" shapeId="0" xr:uid="{ACFFFFBD-EF3F-49E6-AEE6-C2C1495EA9F6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IVA pendiente de recuperar según mis registros contables y que si se pueda recuperar. NO INCLUIR SALDOS VENCIDOS Y SIN GESTION</t>
        </r>
      </text>
    </comment>
    <comment ref="B125" authorId="1" shapeId="0" xr:uid="{C6670920-B139-4472-A8F0-7A14A5A2B1CB}">
      <text>
        <r>
          <rPr>
            <b/>
            <sz val="9"/>
            <color indexed="81"/>
            <rFont val="Tahoma"/>
            <family val="2"/>
          </rPr>
          <t>Cualquier empleado tiene que caer en alguna de estas categorpias para que el 100% de los empleados este reflejados</t>
        </r>
      </text>
    </comment>
    <comment ref="C126" authorId="0" shapeId="0" xr:uid="{AEED9013-E7FC-44B1-AB59-40E7ED9E174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130" authorId="0" shapeId="0" xr:uid="{E3C48E68-ADF6-4919-9F1B-1AA298CD16C9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134" authorId="0" shapeId="0" xr:uid="{417B6E5D-F296-4361-8F94-CF22FC743ED5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138" authorId="0" shapeId="0" xr:uid="{01999B15-F3E6-4796-9EBA-DC68782FD24A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los registros al inicio de la administración</t>
        </r>
      </text>
    </comment>
    <comment ref="C151" authorId="0" shapeId="0" xr:uid="{A13CB925-0EBF-4626-9F58-E4920E01B4EC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SALDOS SEGÚN BALANZA DE COMPROBACIÓN Y ETIQUETADOS PARA EL DESTINO DESCRITO</t>
        </r>
      </text>
    </comment>
  </commentList>
</comments>
</file>

<file path=xl/sharedStrings.xml><?xml version="1.0" encoding="utf-8"?>
<sst xmlns="http://schemas.openxmlformats.org/spreadsheetml/2006/main" count="204" uniqueCount="125">
  <si>
    <t>JUNTA RURAL DE AGUA DE LÓPEZ MATEOS, GUERRERO</t>
  </si>
  <si>
    <t xml:space="preserve">INDICADORES MENSUALES </t>
  </si>
  <si>
    <t>UNIDAD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</si>
  <si>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</si>
  <si>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</si>
  <si>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</si>
  <si>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</si>
  <si>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</si>
  <si>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</si>
  <si>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</si>
  <si>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</si>
  <si>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</si>
  <si>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</si>
  <si>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</si>
  <si>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</si>
  <si>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</si>
  <si>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M</t>
    </r>
    <r>
      <rPr>
        <b/>
        <vertAlign val="superscript"/>
        <sz val="9"/>
        <color theme="1"/>
        <rFont val="Calibri"/>
        <family val="2"/>
        <scheme val="minor"/>
      </rPr>
      <t>3</t>
    </r>
  </si>
  <si>
    <t xml:space="preserve">Volumen Producido (Alumbrado)         </t>
  </si>
  <si>
    <t>Mensual 2021</t>
  </si>
  <si>
    <t>Mensual 2020</t>
  </si>
  <si>
    <t>Crecimiento mensual vs. 2020</t>
  </si>
  <si>
    <t>Crecimiento Acumulado vs. 2020</t>
  </si>
  <si>
    <t>Acumulado 2021</t>
  </si>
  <si>
    <t>Acumulado 2020</t>
  </si>
  <si>
    <t xml:space="preserve">Volumen  TOTAL Facturado                </t>
  </si>
  <si>
    <t>Volumen Facturado al Sector Público                  M3</t>
  </si>
  <si>
    <t xml:space="preserve">Volumen Cobrado a Tiempo         </t>
  </si>
  <si>
    <t xml:space="preserve">Volumen Cobrado de Rezago         </t>
  </si>
  <si>
    <t>Crecimiento mensual vs. 2019</t>
  </si>
  <si>
    <t>Crecimiento Acumulado vs. 2019</t>
  </si>
  <si>
    <t>Eficiencia Comercial</t>
  </si>
  <si>
    <t>Mensual</t>
  </si>
  <si>
    <t>Acumulado en el año 2020</t>
  </si>
  <si>
    <t>Acumulado en el año 2019</t>
  </si>
  <si>
    <t>$</t>
  </si>
  <si>
    <t>Importe facturado a todos los usuarios excepto al  Sector Publico</t>
  </si>
  <si>
    <t>Importe facturado al sector público</t>
  </si>
  <si>
    <t>Importe TOTAL cobrado a Tiempo</t>
  </si>
  <si>
    <t>Importe TOTAL cobrado de Rezago</t>
  </si>
  <si>
    <t xml:space="preserve">Importe Cobrado al sector público </t>
  </si>
  <si>
    <t>Eficiencia Cobranza s/ sector público</t>
  </si>
  <si>
    <t>Acumulado en el año 2021</t>
  </si>
  <si>
    <t>Eficiencia cobranza  (sólo sector público)</t>
  </si>
  <si>
    <t>Eficiencia Cobranza GLOBAL</t>
  </si>
  <si>
    <t>Habitantes (CONAPO)</t>
  </si>
  <si>
    <t>Dotación Habitante/Dia</t>
  </si>
  <si>
    <t>Cuentas con Rezago</t>
  </si>
  <si>
    <t>Domestico</t>
  </si>
  <si>
    <t>Comercial</t>
  </si>
  <si>
    <t>Industrial</t>
  </si>
  <si>
    <t>Escolar</t>
  </si>
  <si>
    <t>Publico</t>
  </si>
  <si>
    <t>Acumulado 2019</t>
  </si>
  <si>
    <t>Acumulado 2018</t>
  </si>
  <si>
    <t>Acumulado 2017</t>
  </si>
  <si>
    <t>Acumulado 2016</t>
  </si>
  <si>
    <t>Costo y consumo de Energía únicamente de Producción y Distribución del Volumen de Agua , Saneamiento y Alcantarillado</t>
  </si>
  <si>
    <t>Pago Electricidad Mensual 2021</t>
  </si>
  <si>
    <t>Pago Electricidad Mensual 2020</t>
  </si>
  <si>
    <t>Costo por M3 alumbrado 2021</t>
  </si>
  <si>
    <t>Costo por M3 alumbrado 2020</t>
  </si>
  <si>
    <t>KWH</t>
  </si>
  <si>
    <t>Consumo en KWH</t>
  </si>
  <si>
    <t>KWH por m3</t>
  </si>
  <si>
    <t>Costo Promedio Kwh</t>
  </si>
  <si>
    <t>Datos Comerciales</t>
  </si>
  <si>
    <t>Cortes efectivos del mes 2021</t>
  </si>
  <si>
    <t>Cortes acumulados en 2021</t>
  </si>
  <si>
    <t>Reconexiones del mes 2021 (independientemente del mes en que se hizo el corte)</t>
  </si>
  <si>
    <t>Reconexiones acumulado 2021</t>
  </si>
  <si>
    <t>Eficiencia de corte</t>
  </si>
  <si>
    <t>Importe de multas cobradas en el mes 2020</t>
  </si>
  <si>
    <t>Importe de multas cobradas acumuladas 2020</t>
  </si>
  <si>
    <t># de usuarios con servicio continuo</t>
  </si>
  <si>
    <t>% de usuarios con servicio continuo</t>
  </si>
  <si>
    <t># de tomas (total tomas)</t>
  </si>
  <si>
    <t># de tomas con medidor</t>
  </si>
  <si>
    <t>% de tomas con medidor</t>
  </si>
  <si>
    <t># de tomas sin medidor</t>
  </si>
  <si>
    <t>% de tomas sin medidor</t>
  </si>
  <si>
    <t># de tomas sin medidor y cobrando cuota fija</t>
  </si>
  <si>
    <t>% de tomas sin medidor y cobrando cuota fija</t>
  </si>
  <si>
    <t># de tomas con clave  de medición (estimado, promedio, etc)</t>
  </si>
  <si>
    <t>% de tomas con medidor y cobrando cuota fija.</t>
  </si>
  <si>
    <t>Eventos de pago a tiempo del mes 2021</t>
  </si>
  <si>
    <t>Eventos de pago a tiempo del mes 2020</t>
  </si>
  <si>
    <t>Eficiencia eventos de pago 2021</t>
  </si>
  <si>
    <t>Usuarios con Descuento Social</t>
  </si>
  <si>
    <t>Importe de IVA recuperado en el mes (ya depositado)</t>
  </si>
  <si>
    <t>importe de IVA recuperado acumulado en el año 2020</t>
  </si>
  <si>
    <t xml:space="preserve">Importe de IVA por recuperar </t>
  </si>
  <si>
    <t># de medidores nuevos instalados en usuarios en el mes</t>
  </si>
  <si>
    <t># de medidores nuevos instalados en usuarios acumulado</t>
  </si>
  <si>
    <t># de comités de agua en su jurisdicción</t>
  </si>
  <si>
    <t>Cualquier empleado de planta o eventual, por honorarios o de cualquier otro tipo, anotarlo en alguna de estas categorías</t>
  </si>
  <si>
    <t>Número de empleados sindicalizados activos</t>
  </si>
  <si>
    <t>Al cierre del mes 2021</t>
  </si>
  <si>
    <t xml:space="preserve">Septiembre 2016 </t>
  </si>
  <si>
    <t>Reducción en número</t>
  </si>
  <si>
    <t>Reducción en porcentaje</t>
  </si>
  <si>
    <t>Número de empleados de confianza activos</t>
  </si>
  <si>
    <t>Septiembre 2020</t>
  </si>
  <si>
    <t>Número de empleados sindicalizados pensionados o jubilados</t>
  </si>
  <si>
    <t>Al cierre del mes</t>
  </si>
  <si>
    <t>Número de empleados de confianza pensionados o jubilados</t>
  </si>
  <si>
    <t>Subtotal Empleados Activos 2021</t>
  </si>
  <si>
    <t>Subtotal Empleados Activos 2020</t>
  </si>
  <si>
    <t>Subtotal emp. pensionados o jubilados 2021</t>
  </si>
  <si>
    <t>Subtotal emp. pensionados o jubilados 2020</t>
  </si>
  <si>
    <t>Gran Total de 2021</t>
  </si>
  <si>
    <t>Gran Total de 2020</t>
  </si>
  <si>
    <t xml:space="preserve">Número de empleados cada mil tomas </t>
  </si>
  <si>
    <t>Con Pensionados y jubilados</t>
  </si>
  <si>
    <t>Sin pensionados y jubilados</t>
  </si>
  <si>
    <t>Gasto de Inversión Recursos Propios</t>
  </si>
  <si>
    <t>Mensual PIGOO</t>
  </si>
  <si>
    <t xml:space="preserve">Acumulado en el año </t>
  </si>
  <si>
    <t xml:space="preserve">$ </t>
  </si>
  <si>
    <t xml:space="preserve">Saldo en bancos privisionado para: </t>
  </si>
  <si>
    <t>Aguinaldos al cierre de mes</t>
  </si>
  <si>
    <t>DFEA al cierre de mes</t>
  </si>
  <si>
    <t>Inversión en bancos al cierre de mes</t>
  </si>
  <si>
    <t>Bajo protesta de decir la verdad declaramos que los Estados Financieros y Notas son razonablemente corrector y son responsabilidad del emisor</t>
  </si>
  <si>
    <t>C.MARCIAL AGUILAR VENEGAS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</si>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</sst>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#,##0.00_ ;\-#,##0.00\ "/>
    <numFmt numFmtId="167" formatCode="_(&quot;$&quot;* #,##0_);_(&quot;$&quot;* \(#,##0\);_(&quot;$&quot;* &quot;-&quot;_);_(@_)"/>
    <numFmt numFmtId="168" formatCode="_-&quot;$&quot;* #,##0_-;\-&quot;$&quot;* #,##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/>
    </xf>
    <xf numFmtId="0" fontId="8" fillId="2" borderId="8" xfId="0" applyFont="1" applyFill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0" fontId="4" fillId="2" borderId="11" xfId="0" applyFont="1" applyFill="1" applyBorder="1"/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 wrapText="1"/>
    </xf>
    <xf numFmtId="9" fontId="4" fillId="0" borderId="11" xfId="3" applyFont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9" fontId="4" fillId="2" borderId="11" xfId="3" applyFont="1" applyFill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10" fillId="2" borderId="9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0" fontId="8" fillId="3" borderId="8" xfId="0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164" fontId="4" fillId="3" borderId="11" xfId="0" applyNumberFormat="1" applyFont="1" applyFill="1" applyBorder="1" applyAlignment="1">
      <alignment vertical="center"/>
    </xf>
    <xf numFmtId="10" fontId="4" fillId="0" borderId="11" xfId="3" applyNumberFormat="1" applyFont="1" applyBorder="1" applyAlignment="1">
      <alignment vertical="center"/>
    </xf>
    <xf numFmtId="0" fontId="9" fillId="3" borderId="8" xfId="0" applyFont="1" applyFill="1" applyBorder="1" applyAlignment="1">
      <alignment vertical="center" wrapText="1"/>
    </xf>
    <xf numFmtId="9" fontId="4" fillId="3" borderId="11" xfId="3" applyFont="1" applyFill="1" applyBorder="1" applyAlignment="1">
      <alignment vertical="center"/>
    </xf>
    <xf numFmtId="10" fontId="4" fillId="3" borderId="11" xfId="3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3" fontId="11" fillId="5" borderId="8" xfId="0" applyNumberFormat="1" applyFont="1" applyFill="1" applyBorder="1" applyAlignment="1">
      <alignment vertical="center"/>
    </xf>
    <xf numFmtId="3" fontId="11" fillId="5" borderId="10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/>
    </xf>
    <xf numFmtId="9" fontId="4" fillId="5" borderId="8" xfId="3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7" fillId="6" borderId="8" xfId="0" applyFont="1" applyFill="1" applyBorder="1" applyAlignment="1">
      <alignment vertical="center" wrapText="1"/>
    </xf>
    <xf numFmtId="9" fontId="11" fillId="6" borderId="11" xfId="3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9" fontId="11" fillId="0" borderId="11" xfId="3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7" fillId="6" borderId="9" xfId="0" applyFont="1" applyFill="1" applyBorder="1" applyAlignment="1">
      <alignment vertical="center" wrapText="1"/>
    </xf>
    <xf numFmtId="9" fontId="11" fillId="6" borderId="13" xfId="3" applyFont="1" applyFill="1" applyBorder="1" applyAlignment="1">
      <alignment vertical="center"/>
    </xf>
    <xf numFmtId="0" fontId="8" fillId="7" borderId="8" xfId="0" applyFont="1" applyFill="1" applyBorder="1" applyAlignment="1">
      <alignment vertical="center" wrapText="1"/>
    </xf>
    <xf numFmtId="3" fontId="4" fillId="7" borderId="8" xfId="0" applyNumberFormat="1" applyFont="1" applyFill="1" applyBorder="1" applyAlignment="1">
      <alignment vertical="center"/>
    </xf>
    <xf numFmtId="3" fontId="4" fillId="7" borderId="11" xfId="0" applyNumberFormat="1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3" fontId="4" fillId="0" borderId="6" xfId="0" applyNumberFormat="1" applyFont="1" applyBorder="1"/>
    <xf numFmtId="0" fontId="8" fillId="0" borderId="10" xfId="0" applyFont="1" applyBorder="1" applyAlignment="1">
      <alignment vertical="center" wrapText="1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vertical="center"/>
    </xf>
    <xf numFmtId="0" fontId="8" fillId="4" borderId="10" xfId="0" applyFont="1" applyFill="1" applyBorder="1" applyAlignment="1">
      <alignment vertical="center" wrapText="1"/>
    </xf>
    <xf numFmtId="3" fontId="4" fillId="4" borderId="8" xfId="0" applyNumberFormat="1" applyFont="1" applyFill="1" applyBorder="1"/>
    <xf numFmtId="3" fontId="4" fillId="4" borderId="11" xfId="0" applyNumberFormat="1" applyFont="1" applyFill="1" applyBorder="1"/>
    <xf numFmtId="3" fontId="4" fillId="4" borderId="11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9" fontId="4" fillId="0" borderId="8" xfId="3" applyFont="1" applyBorder="1" applyAlignment="1">
      <alignment vertical="center"/>
    </xf>
    <xf numFmtId="0" fontId="9" fillId="4" borderId="10" xfId="0" applyFont="1" applyFill="1" applyBorder="1" applyAlignment="1">
      <alignment vertical="center" wrapText="1"/>
    </xf>
    <xf numFmtId="9" fontId="4" fillId="4" borderId="8" xfId="3" applyFont="1" applyFill="1" applyBorder="1" applyAlignment="1">
      <alignment vertical="center"/>
    </xf>
    <xf numFmtId="9" fontId="4" fillId="4" borderId="11" xfId="3" applyFont="1" applyFill="1" applyBorder="1" applyAlignment="1">
      <alignment vertical="center"/>
    </xf>
    <xf numFmtId="0" fontId="9" fillId="4" borderId="12" xfId="0" applyFont="1" applyFill="1" applyBorder="1" applyAlignment="1">
      <alignment vertical="center" wrapText="1"/>
    </xf>
    <xf numFmtId="3" fontId="4" fillId="4" borderId="8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6" borderId="10" xfId="0" applyFont="1" applyFill="1" applyBorder="1" applyAlignment="1">
      <alignment vertical="center" wrapText="1"/>
    </xf>
    <xf numFmtId="9" fontId="11" fillId="6" borderId="6" xfId="3" applyFont="1" applyFill="1" applyBorder="1" applyAlignment="1">
      <alignment vertical="center"/>
    </xf>
    <xf numFmtId="9" fontId="11" fillId="0" borderId="8" xfId="3" applyFont="1" applyFill="1" applyBorder="1" applyAlignment="1">
      <alignment vertical="center"/>
    </xf>
    <xf numFmtId="0" fontId="7" fillId="6" borderId="12" xfId="0" applyFont="1" applyFill="1" applyBorder="1" applyAlignment="1">
      <alignment vertical="center" wrapText="1"/>
    </xf>
    <xf numFmtId="9" fontId="11" fillId="6" borderId="9" xfId="3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8" borderId="15" xfId="0" applyFont="1" applyFill="1" applyBorder="1" applyAlignment="1">
      <alignment horizontal="center" vertical="center" wrapText="1"/>
    </xf>
    <xf numFmtId="164" fontId="8" fillId="8" borderId="16" xfId="1" applyNumberFormat="1" applyFont="1" applyFill="1" applyBorder="1" applyAlignment="1">
      <alignment vertical="center" wrapText="1"/>
    </xf>
    <xf numFmtId="164" fontId="11" fillId="9" borderId="8" xfId="1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7" fillId="9" borderId="8" xfId="0" applyFont="1" applyFill="1" applyBorder="1" applyAlignment="1">
      <alignment vertical="center" wrapText="1"/>
    </xf>
    <xf numFmtId="0" fontId="7" fillId="9" borderId="18" xfId="0" applyFont="1" applyFill="1" applyBorder="1" applyAlignment="1">
      <alignment vertical="center" wrapText="1"/>
    </xf>
    <xf numFmtId="164" fontId="11" fillId="9" borderId="18" xfId="1" applyNumberFormat="1" applyFont="1" applyFill="1" applyBorder="1" applyAlignment="1">
      <alignment vertical="center"/>
    </xf>
    <xf numFmtId="164" fontId="11" fillId="9" borderId="19" xfId="1" applyNumberFormat="1" applyFont="1" applyFill="1" applyBorder="1" applyAlignment="1">
      <alignment vertical="center"/>
    </xf>
    <xf numFmtId="0" fontId="8" fillId="2" borderId="20" xfId="0" applyFont="1" applyFill="1" applyBorder="1"/>
    <xf numFmtId="165" fontId="11" fillId="2" borderId="6" xfId="1" applyNumberFormat="1" applyFont="1" applyFill="1" applyBorder="1"/>
    <xf numFmtId="0" fontId="8" fillId="10" borderId="0" xfId="0" applyFont="1" applyFill="1"/>
    <xf numFmtId="165" fontId="11" fillId="6" borderId="8" xfId="1" applyNumberFormat="1" applyFont="1" applyFill="1" applyBorder="1"/>
    <xf numFmtId="0" fontId="8" fillId="2" borderId="0" xfId="0" applyFont="1" applyFill="1"/>
    <xf numFmtId="165" fontId="11" fillId="2" borderId="8" xfId="1" applyNumberFormat="1" applyFont="1" applyFill="1" applyBorder="1"/>
    <xf numFmtId="0" fontId="5" fillId="10" borderId="7" xfId="0" applyFont="1" applyFill="1" applyBorder="1"/>
    <xf numFmtId="165" fontId="11" fillId="6" borderId="6" xfId="1" applyNumberFormat="1" applyFont="1" applyFill="1" applyBorder="1"/>
    <xf numFmtId="0" fontId="8" fillId="6" borderId="10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/>
    </xf>
    <xf numFmtId="165" fontId="11" fillId="10" borderId="9" xfId="1" applyNumberFormat="1" applyFont="1" applyFill="1" applyBorder="1"/>
    <xf numFmtId="164" fontId="4" fillId="0" borderId="8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2" fontId="4" fillId="4" borderId="8" xfId="0" applyNumberFormat="1" applyFont="1" applyFill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4" fontId="4" fillId="4" borderId="8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 wrapText="1"/>
    </xf>
    <xf numFmtId="166" fontId="4" fillId="5" borderId="9" xfId="0" applyNumberFormat="1" applyFont="1" applyFill="1" applyBorder="1" applyAlignment="1">
      <alignment vertical="center"/>
    </xf>
    <xf numFmtId="0" fontId="7" fillId="7" borderId="8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9" fontId="11" fillId="6" borderId="4" xfId="3" applyFont="1" applyFill="1" applyBorder="1" applyAlignment="1">
      <alignment vertical="center"/>
    </xf>
    <xf numFmtId="0" fontId="5" fillId="7" borderId="9" xfId="0" applyFont="1" applyFill="1" applyBorder="1" applyAlignment="1">
      <alignment vertical="center" wrapText="1"/>
    </xf>
    <xf numFmtId="3" fontId="4" fillId="7" borderId="13" xfId="0" applyNumberFormat="1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10" fontId="4" fillId="0" borderId="8" xfId="3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3" fontId="11" fillId="3" borderId="8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9" fontId="4" fillId="3" borderId="8" xfId="3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9" fontId="4" fillId="3" borderId="9" xfId="3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165" fontId="4" fillId="3" borderId="8" xfId="1" applyNumberFormat="1" applyFont="1" applyFill="1" applyBorder="1" applyAlignment="1">
      <alignment vertical="center"/>
    </xf>
    <xf numFmtId="0" fontId="8" fillId="5" borderId="0" xfId="0" applyFont="1" applyFill="1" applyAlignment="1">
      <alignment vertical="center" wrapText="1"/>
    </xf>
    <xf numFmtId="0" fontId="4" fillId="5" borderId="8" xfId="3" applyNumberFormat="1" applyFont="1" applyFill="1" applyBorder="1" applyAlignment="1">
      <alignment vertical="center"/>
    </xf>
    <xf numFmtId="0" fontId="4" fillId="5" borderId="11" xfId="3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165" fontId="4" fillId="5" borderId="8" xfId="1" applyNumberFormat="1" applyFont="1" applyFill="1" applyBorder="1" applyAlignment="1">
      <alignment vertical="center"/>
    </xf>
    <xf numFmtId="0" fontId="5" fillId="7" borderId="8" xfId="0" applyFont="1" applyFill="1" applyBorder="1" applyAlignment="1">
      <alignment vertical="center" textRotation="255"/>
    </xf>
    <xf numFmtId="0" fontId="8" fillId="4" borderId="7" xfId="0" applyFont="1" applyFill="1" applyBorder="1" applyAlignment="1">
      <alignment vertical="center" wrapText="1"/>
    </xf>
    <xf numFmtId="167" fontId="4" fillId="4" borderId="6" xfId="2" applyNumberFormat="1" applyFont="1" applyFill="1" applyBorder="1" applyAlignment="1">
      <alignment vertical="center"/>
    </xf>
    <xf numFmtId="167" fontId="4" fillId="4" borderId="4" xfId="2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7" fontId="4" fillId="0" borderId="8" xfId="2" applyNumberFormat="1" applyFont="1" applyBorder="1" applyAlignment="1">
      <alignment vertical="center"/>
    </xf>
    <xf numFmtId="167" fontId="4" fillId="0" borderId="11" xfId="2" applyNumberFormat="1" applyFont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167" fontId="4" fillId="4" borderId="9" xfId="2" applyNumberFormat="1" applyFont="1" applyFill="1" applyBorder="1" applyAlignment="1">
      <alignment vertical="center"/>
    </xf>
    <xf numFmtId="167" fontId="4" fillId="4" borderId="13" xfId="2" applyNumberFormat="1" applyFont="1" applyFill="1" applyBorder="1" applyAlignment="1">
      <alignment vertical="center"/>
    </xf>
    <xf numFmtId="0" fontId="8" fillId="7" borderId="0" xfId="0" applyFont="1" applyFill="1" applyAlignment="1">
      <alignment vertical="center" wrapText="1"/>
    </xf>
    <xf numFmtId="3" fontId="4" fillId="7" borderId="8" xfId="1" applyNumberFormat="1" applyFont="1" applyFill="1" applyBorder="1" applyAlignment="1">
      <alignment vertical="center"/>
    </xf>
    <xf numFmtId="3" fontId="4" fillId="7" borderId="11" xfId="1" applyNumberFormat="1" applyFont="1" applyFill="1" applyBorder="1" applyAlignment="1">
      <alignment vertical="center"/>
    </xf>
    <xf numFmtId="3" fontId="4" fillId="7" borderId="8" xfId="1" applyNumberFormat="1" applyFont="1" applyFill="1" applyBorder="1" applyAlignment="1">
      <alignment horizontal="right" vertical="center"/>
    </xf>
    <xf numFmtId="3" fontId="4" fillId="7" borderId="11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64" fontId="4" fillId="0" borderId="8" xfId="1" applyNumberFormat="1" applyFont="1" applyBorder="1" applyAlignment="1">
      <alignment horizontal="right" vertical="center"/>
    </xf>
    <xf numFmtId="164" fontId="4" fillId="0" borderId="11" xfId="1" applyNumberFormat="1" applyFont="1" applyBorder="1" applyAlignment="1">
      <alignment horizontal="right" vertical="center"/>
    </xf>
    <xf numFmtId="0" fontId="5" fillId="7" borderId="9" xfId="0" applyFont="1" applyFill="1" applyBorder="1" applyAlignment="1">
      <alignment vertical="center" textRotation="255"/>
    </xf>
    <xf numFmtId="0" fontId="7" fillId="2" borderId="3" xfId="0" applyFont="1" applyFill="1" applyBorder="1" applyAlignment="1">
      <alignment vertical="center"/>
    </xf>
    <xf numFmtId="3" fontId="4" fillId="2" borderId="2" xfId="1" applyNumberFormat="1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3" fontId="4" fillId="4" borderId="7" xfId="1" applyNumberFormat="1" applyFont="1" applyFill="1" applyBorder="1" applyAlignment="1">
      <alignment vertical="center"/>
    </xf>
    <xf numFmtId="3" fontId="4" fillId="4" borderId="6" xfId="1" applyNumberFormat="1" applyFont="1" applyFill="1" applyBorder="1" applyAlignment="1">
      <alignment vertical="center"/>
    </xf>
    <xf numFmtId="0" fontId="8" fillId="0" borderId="10" xfId="0" quotePrefix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9" fontId="4" fillId="0" borderId="10" xfId="3" applyFont="1" applyBorder="1" applyAlignment="1">
      <alignment vertical="center"/>
    </xf>
    <xf numFmtId="9" fontId="4" fillId="0" borderId="9" xfId="3" applyFont="1" applyBorder="1" applyAlignment="1">
      <alignment vertical="center"/>
    </xf>
    <xf numFmtId="164" fontId="7" fillId="4" borderId="10" xfId="1" applyNumberFormat="1" applyFont="1" applyFill="1" applyBorder="1" applyAlignment="1">
      <alignment vertical="center" wrapText="1"/>
    </xf>
    <xf numFmtId="9" fontId="4" fillId="0" borderId="12" xfId="3" applyFont="1" applyBorder="1" applyAlignment="1">
      <alignment vertical="center"/>
    </xf>
    <xf numFmtId="3" fontId="4" fillId="4" borderId="8" xfId="1" applyNumberFormat="1" applyFont="1" applyFill="1" applyBorder="1" applyAlignment="1">
      <alignment vertical="center"/>
    </xf>
    <xf numFmtId="0" fontId="7" fillId="4" borderId="6" xfId="0" applyFont="1" applyFill="1" applyBorder="1" applyAlignment="1">
      <alignment vertical="center" wrapText="1"/>
    </xf>
    <xf numFmtId="3" fontId="4" fillId="4" borderId="4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" fontId="4" fillId="6" borderId="6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6" borderId="8" xfId="1" applyNumberFormat="1" applyFont="1" applyFill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11" fillId="6" borderId="8" xfId="1" applyNumberFormat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5" fillId="7" borderId="8" xfId="0" applyFont="1" applyFill="1" applyBorder="1" applyAlignment="1">
      <alignment vertical="center" wrapText="1"/>
    </xf>
    <xf numFmtId="4" fontId="4" fillId="7" borderId="9" xfId="0" applyNumberFormat="1" applyFont="1" applyFill="1" applyBorder="1" applyAlignment="1">
      <alignment vertical="center"/>
    </xf>
    <xf numFmtId="168" fontId="7" fillId="2" borderId="6" xfId="0" applyNumberFormat="1" applyFont="1" applyFill="1" applyBorder="1" applyAlignment="1">
      <alignment vertical="center" wrapText="1"/>
    </xf>
    <xf numFmtId="168" fontId="9" fillId="0" borderId="9" xfId="0" applyNumberFormat="1" applyFont="1" applyBorder="1" applyAlignment="1">
      <alignment vertical="center" wrapText="1"/>
    </xf>
    <xf numFmtId="168" fontId="8" fillId="0" borderId="8" xfId="0" applyNumberFormat="1" applyFont="1" applyBorder="1" applyAlignment="1">
      <alignment vertical="center" wrapText="1"/>
    </xf>
    <xf numFmtId="168" fontId="8" fillId="7" borderId="8" xfId="0" applyNumberFormat="1" applyFont="1" applyFill="1" applyBorder="1" applyAlignment="1">
      <alignment vertical="center" wrapText="1"/>
    </xf>
    <xf numFmtId="168" fontId="8" fillId="0" borderId="9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6" borderId="10" xfId="0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textRotation="255" wrapText="1"/>
    </xf>
    <xf numFmtId="0" fontId="5" fillId="7" borderId="8" xfId="0" applyFont="1" applyFill="1" applyBorder="1" applyAlignment="1">
      <alignment horizontal="center" vertical="center" textRotation="255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156</xdr:row>
      <xdr:rowOff>0</xdr:rowOff>
    </xdr:from>
    <xdr:to>
      <xdr:col>12</xdr:col>
      <xdr:colOff>83820</xdr:colOff>
      <xdr:row>158</xdr:row>
      <xdr:rowOff>7620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B3457-17A0-4602-9AE6-C9F5AF61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3260" y="19370040"/>
          <a:ext cx="209550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ILIDAD%202021/Plantilla%20Indicadores%20y%20PIGOO%2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iliar/Desktop/CONTABILIDAD%202020/Plantilla%20Indicadores%20y%20PIGOO%20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GOO"/>
      <sheetName val="INDICADORES"/>
      <sheetName val="graficos"/>
      <sheetName val="INSTRUCTIVO"/>
    </sheetNames>
    <sheetDataSet>
      <sheetData sheetId="0"/>
      <sheetData sheetId="1">
        <row r="7">
          <cell r="G7">
            <v>75297</v>
          </cell>
          <cell r="H7">
            <v>78520</v>
          </cell>
          <cell r="I7">
            <v>79913</v>
          </cell>
        </row>
        <row r="8">
          <cell r="G8">
            <v>72177</v>
          </cell>
          <cell r="H8">
            <v>81395</v>
          </cell>
          <cell r="I8">
            <v>87273</v>
          </cell>
        </row>
        <row r="9">
          <cell r="G9">
            <v>4.3227066794131019E-2</v>
          </cell>
          <cell r="H9">
            <v>-3.5321579949628368E-2</v>
          </cell>
          <cell r="I9">
            <v>-8.4333069792490223E-2</v>
          </cell>
        </row>
        <row r="10">
          <cell r="G10">
            <v>3.9702608985327403E-2</v>
          </cell>
          <cell r="H10">
            <v>2.2030970109301107E-2</v>
          </cell>
          <cell r="I10">
            <v>5.8452240130124622E-4</v>
          </cell>
        </row>
        <row r="11">
          <cell r="G11">
            <v>274652</v>
          </cell>
          <cell r="H11">
            <v>353172</v>
          </cell>
          <cell r="I11">
            <v>433085</v>
          </cell>
        </row>
        <row r="12">
          <cell r="G12">
            <v>264164</v>
          </cell>
          <cell r="H12">
            <v>345559</v>
          </cell>
          <cell r="I12">
            <v>432832</v>
          </cell>
        </row>
        <row r="13">
          <cell r="G13">
            <v>31090</v>
          </cell>
          <cell r="H13">
            <v>36057</v>
          </cell>
          <cell r="I13">
            <v>35880</v>
          </cell>
        </row>
        <row r="14">
          <cell r="G14">
            <v>30949</v>
          </cell>
          <cell r="H14">
            <v>31522</v>
          </cell>
          <cell r="I14">
            <v>42163</v>
          </cell>
        </row>
        <row r="15">
          <cell r="G15">
            <v>4.5558822579081504E-3</v>
          </cell>
          <cell r="H15">
            <v>0.14386777488738023</v>
          </cell>
          <cell r="I15">
            <v>-0.14901691056139266</v>
          </cell>
        </row>
        <row r="16">
          <cell r="G16">
            <v>1.5809434874138883E-3</v>
          </cell>
          <cell r="H16">
            <v>3.0781049602541577E-2</v>
          </cell>
          <cell r="I16">
            <v>-7.9432377760977335E-3</v>
          </cell>
        </row>
        <row r="17">
          <cell r="G17">
            <v>122272</v>
          </cell>
          <cell r="H17">
            <v>158329</v>
          </cell>
          <cell r="I17">
            <v>194209</v>
          </cell>
        </row>
        <row r="18">
          <cell r="G18">
            <v>122079</v>
          </cell>
          <cell r="H18">
            <v>153601</v>
          </cell>
          <cell r="I18">
            <v>195764</v>
          </cell>
        </row>
        <row r="19">
          <cell r="G19">
            <v>627</v>
          </cell>
          <cell r="H19">
            <v>893</v>
          </cell>
          <cell r="I19">
            <v>794</v>
          </cell>
        </row>
        <row r="20">
          <cell r="G20">
            <v>1467</v>
          </cell>
          <cell r="H20">
            <v>884</v>
          </cell>
          <cell r="I20">
            <v>1378</v>
          </cell>
        </row>
        <row r="21">
          <cell r="G21">
            <v>-0.57259713701431492</v>
          </cell>
          <cell r="H21">
            <v>1.0180995475113086E-2</v>
          </cell>
          <cell r="I21">
            <v>-0.4238026124818578</v>
          </cell>
        </row>
        <row r="22">
          <cell r="G22">
            <v>-0.66749011857707508</v>
          </cell>
          <cell r="H22">
            <v>-0.58136860264519841</v>
          </cell>
          <cell r="I22">
            <v>-0.55531557475401971</v>
          </cell>
        </row>
        <row r="23">
          <cell r="G23">
            <v>2019</v>
          </cell>
          <cell r="H23">
            <v>2912</v>
          </cell>
          <cell r="I23">
            <v>3706</v>
          </cell>
        </row>
        <row r="24">
          <cell r="G24">
            <v>6072</v>
          </cell>
          <cell r="H24">
            <v>6956</v>
          </cell>
          <cell r="I24">
            <v>8334</v>
          </cell>
        </row>
        <row r="52">
          <cell r="G52">
            <v>0.71865551624316504</v>
          </cell>
          <cell r="H52">
            <v>0.74615192611698145</v>
          </cell>
          <cell r="I52">
            <v>0.71928651059085846</v>
          </cell>
        </row>
        <row r="53">
          <cell r="G53">
            <v>0.78004776236587281</v>
          </cell>
          <cell r="H53">
            <v>0.77232850583279122</v>
          </cell>
          <cell r="I53">
            <v>0.76252902800591116</v>
          </cell>
        </row>
        <row r="54">
          <cell r="G54">
            <v>0.75147240721172359</v>
          </cell>
          <cell r="H54">
            <v>0.75674637534911882</v>
          </cell>
          <cell r="I54">
            <v>0.74817637563596984</v>
          </cell>
        </row>
        <row r="55">
          <cell r="G55">
            <v>567119.05000000005</v>
          </cell>
          <cell r="H55">
            <v>616417.12000000011</v>
          </cell>
          <cell r="I55">
            <v>617037.44000000006</v>
          </cell>
        </row>
        <row r="56">
          <cell r="G56">
            <v>523922</v>
          </cell>
          <cell r="H56">
            <v>529713</v>
          </cell>
          <cell r="I56">
            <v>651774</v>
          </cell>
        </row>
        <row r="57">
          <cell r="G57">
            <v>8.2449391321609111E-2</v>
          </cell>
          <cell r="H57">
            <v>0.16368131422109733</v>
          </cell>
          <cell r="I57">
            <v>-5.3295406076339202E-2</v>
          </cell>
        </row>
        <row r="58">
          <cell r="G58">
            <v>0.11156891826970572</v>
          </cell>
          <cell r="H58">
            <v>0.12216573959976817</v>
          </cell>
          <cell r="I58">
            <v>8.7050817928471469E-2</v>
          </cell>
        </row>
        <row r="59">
          <cell r="G59">
            <v>2306813.41</v>
          </cell>
          <cell r="H59">
            <v>2923230.5300000003</v>
          </cell>
          <cell r="I59">
            <v>3540267.97</v>
          </cell>
        </row>
        <row r="60">
          <cell r="G60">
            <v>2075277</v>
          </cell>
          <cell r="H60">
            <v>2604990</v>
          </cell>
          <cell r="I60">
            <v>3256764</v>
          </cell>
        </row>
        <row r="61">
          <cell r="G61">
            <v>13178.310000000001</v>
          </cell>
          <cell r="H61">
            <v>22005.41</v>
          </cell>
          <cell r="I61">
            <v>17578.420000000002</v>
          </cell>
        </row>
        <row r="62">
          <cell r="G62">
            <v>29009</v>
          </cell>
          <cell r="H62">
            <v>15875</v>
          </cell>
          <cell r="I62">
            <v>28193</v>
          </cell>
        </row>
        <row r="63">
          <cell r="G63">
            <v>-0.54571650177531106</v>
          </cell>
          <cell r="H63">
            <v>0.38616755905511813</v>
          </cell>
          <cell r="I63">
            <v>-0.37649700280211396</v>
          </cell>
        </row>
        <row r="64">
          <cell r="G64">
            <v>-0.61992083761104366</v>
          </cell>
          <cell r="H64">
            <v>-0.50049232057666715</v>
          </cell>
          <cell r="I64">
            <v>-0.47890358000827538</v>
          </cell>
        </row>
        <row r="65">
          <cell r="G65">
            <v>44795.75</v>
          </cell>
          <cell r="H65">
            <v>66801.16</v>
          </cell>
          <cell r="I65">
            <v>84379.58</v>
          </cell>
        </row>
        <row r="66">
          <cell r="G66">
            <v>117859</v>
          </cell>
          <cell r="H66">
            <v>133734</v>
          </cell>
          <cell r="I66">
            <v>161927</v>
          </cell>
        </row>
        <row r="67">
          <cell r="G67">
            <v>322478.46999999997</v>
          </cell>
          <cell r="H67">
            <v>368976.2</v>
          </cell>
          <cell r="I67">
            <v>370961.26</v>
          </cell>
        </row>
        <row r="68">
          <cell r="G68">
            <v>312905.34999999998</v>
          </cell>
          <cell r="H68">
            <v>314919.51</v>
          </cell>
          <cell r="I68">
            <v>378948.54</v>
          </cell>
        </row>
        <row r="69">
          <cell r="G69">
            <v>3.0594299522203716E-2</v>
          </cell>
          <cell r="H69">
            <v>0.17165240095794632</v>
          </cell>
          <cell r="I69">
            <v>-2.1077479279904221E-2</v>
          </cell>
        </row>
        <row r="70">
          <cell r="G70">
            <v>7.3998920807903934E-2</v>
          </cell>
          <cell r="H70">
            <v>9.3197396849534098E-2</v>
          </cell>
          <cell r="I70">
            <v>7.1335303260832372E-2</v>
          </cell>
        </row>
        <row r="71">
          <cell r="G71">
            <v>1382156.7699999998</v>
          </cell>
          <cell r="H71">
            <v>1751132.9699999997</v>
          </cell>
          <cell r="I71">
            <v>2122094.2299999995</v>
          </cell>
        </row>
        <row r="72">
          <cell r="G72">
            <v>1286925.6600000001</v>
          </cell>
          <cell r="H72">
            <v>1601845.1700000002</v>
          </cell>
          <cell r="I72">
            <v>1980793.7100000002</v>
          </cell>
        </row>
        <row r="73">
          <cell r="G73">
            <v>188219.99</v>
          </cell>
          <cell r="H73">
            <v>183741.12</v>
          </cell>
          <cell r="I73">
            <v>228542.26</v>
          </cell>
        </row>
        <row r="74">
          <cell r="G74">
            <v>165854.63</v>
          </cell>
          <cell r="H74">
            <v>245058.89</v>
          </cell>
          <cell r="I74">
            <v>176928.75</v>
          </cell>
        </row>
        <row r="75">
          <cell r="G75">
            <v>0.13484917484667136</v>
          </cell>
          <cell r="H75">
            <v>-0.25021646837623401</v>
          </cell>
          <cell r="I75">
            <v>0.29171918074366099</v>
          </cell>
        </row>
        <row r="76">
          <cell r="G76">
            <v>0.1914319170064589</v>
          </cell>
          <cell r="H76">
            <v>7.8348238967899109E-2</v>
          </cell>
          <cell r="I76">
            <v>0.11163857432129887</v>
          </cell>
        </row>
        <row r="77">
          <cell r="G77">
            <v>848321.9</v>
          </cell>
          <cell r="H77">
            <v>1032063.02</v>
          </cell>
          <cell r="I77">
            <v>1260605.28</v>
          </cell>
        </row>
        <row r="78">
          <cell r="G78">
            <v>712018.77999999991</v>
          </cell>
          <cell r="H78">
            <v>957077.66999999993</v>
          </cell>
          <cell r="I78">
            <v>1134006.42</v>
          </cell>
        </row>
        <row r="79">
          <cell r="G79">
            <v>3001.88</v>
          </cell>
          <cell r="H79">
            <v>8445.32</v>
          </cell>
          <cell r="I79">
            <v>10697.05</v>
          </cell>
        </row>
        <row r="80">
          <cell r="G80">
            <v>4802</v>
          </cell>
          <cell r="H80">
            <v>4752</v>
          </cell>
          <cell r="I80">
            <v>14372</v>
          </cell>
        </row>
        <row r="81">
          <cell r="G81">
            <v>-0.37486880466472305</v>
          </cell>
          <cell r="H81">
            <v>0.77721380471380463</v>
          </cell>
          <cell r="I81">
            <v>-0.25570205956025616</v>
          </cell>
        </row>
        <row r="82">
          <cell r="G82">
            <v>-0.48259329361452297</v>
          </cell>
          <cell r="H82">
            <v>-0.44387988153053237</v>
          </cell>
          <cell r="I82">
            <v>-0.42787801385708624</v>
          </cell>
        </row>
        <row r="83">
          <cell r="G83">
            <v>77552.539000000004</v>
          </cell>
          <cell r="H83">
            <v>85997.858999999997</v>
          </cell>
          <cell r="I83">
            <v>96694.909</v>
          </cell>
        </row>
        <row r="84">
          <cell r="G84">
            <v>149887</v>
          </cell>
          <cell r="H84">
            <v>154639</v>
          </cell>
          <cell r="I84">
            <v>169011</v>
          </cell>
        </row>
        <row r="99">
          <cell r="G99">
            <v>1597555.06</v>
          </cell>
          <cell r="H99">
            <v>1615216.68</v>
          </cell>
          <cell r="I99">
            <v>1610503.74</v>
          </cell>
          <cell r="J99">
            <v>1627009.94</v>
          </cell>
          <cell r="K99">
            <v>1655613.76</v>
          </cell>
          <cell r="L99">
            <v>1668807.77</v>
          </cell>
          <cell r="M99">
            <v>1692216.2</v>
          </cell>
          <cell r="N99">
            <v>1731104.86</v>
          </cell>
          <cell r="O99">
            <v>1722070.71</v>
          </cell>
        </row>
        <row r="100">
          <cell r="G100">
            <v>78341.83</v>
          </cell>
          <cell r="H100">
            <v>88729.62</v>
          </cell>
          <cell r="I100">
            <v>86745.06</v>
          </cell>
          <cell r="J100">
            <v>79334.27</v>
          </cell>
          <cell r="K100">
            <v>87652.83</v>
          </cell>
          <cell r="L100">
            <v>98014.86</v>
          </cell>
          <cell r="M100">
            <v>105770.31</v>
          </cell>
          <cell r="N100">
            <v>107726.76</v>
          </cell>
          <cell r="O100">
            <v>109727.63</v>
          </cell>
        </row>
        <row r="101">
          <cell r="G101">
            <v>3245.16</v>
          </cell>
          <cell r="H101">
            <v>3683.75</v>
          </cell>
          <cell r="I101">
            <v>0.62</v>
          </cell>
          <cell r="J101">
            <v>8539.27</v>
          </cell>
          <cell r="K101">
            <v>1933.36</v>
          </cell>
          <cell r="L101">
            <v>4236.6499999999996</v>
          </cell>
          <cell r="M101">
            <v>1542.8</v>
          </cell>
          <cell r="N101">
            <v>57.48</v>
          </cell>
          <cell r="O101">
            <v>501.15</v>
          </cell>
        </row>
        <row r="102">
          <cell r="G102">
            <v>2093751.43</v>
          </cell>
          <cell r="H102">
            <v>2101293.7799999998</v>
          </cell>
          <cell r="I102">
            <v>2104376.77</v>
          </cell>
          <cell r="J102">
            <v>2108507.4700000002</v>
          </cell>
          <cell r="K102">
            <v>2117445.89</v>
          </cell>
          <cell r="L102">
            <v>2114503.13</v>
          </cell>
          <cell r="M102">
            <v>2118452.73</v>
          </cell>
          <cell r="N102">
            <v>2130536.5099999998</v>
          </cell>
          <cell r="O102">
            <v>2141328.41</v>
          </cell>
        </row>
        <row r="103">
          <cell r="G103">
            <v>78116.179999999993</v>
          </cell>
          <cell r="H103">
            <v>78686.7</v>
          </cell>
          <cell r="I103">
            <v>81864.42</v>
          </cell>
          <cell r="J103">
            <v>85246.26</v>
          </cell>
          <cell r="K103">
            <v>80255.960000000006</v>
          </cell>
          <cell r="L103">
            <v>80626.960000000006</v>
          </cell>
          <cell r="M103">
            <v>93538.64</v>
          </cell>
          <cell r="N103">
            <v>90188.15</v>
          </cell>
          <cell r="O103">
            <v>92552.639999999999</v>
          </cell>
        </row>
        <row r="104">
          <cell r="G104">
            <v>3851009.66</v>
          </cell>
          <cell r="H104">
            <v>3887610.53</v>
          </cell>
          <cell r="I104">
            <v>3883790.61</v>
          </cell>
          <cell r="J104">
            <v>3908637</v>
          </cell>
          <cell r="K104">
            <v>3942901.8</v>
          </cell>
          <cell r="L104">
            <v>3966189.37</v>
          </cell>
          <cell r="M104">
            <v>4011520.68</v>
          </cell>
          <cell r="N104">
            <v>4059613.76</v>
          </cell>
          <cell r="O104">
            <v>4066180.54</v>
          </cell>
        </row>
        <row r="105">
          <cell r="G105">
            <v>3523502.63</v>
          </cell>
          <cell r="H105">
            <v>3628691.52</v>
          </cell>
          <cell r="I105">
            <v>3733625.73</v>
          </cell>
          <cell r="J105">
            <v>3780554.75</v>
          </cell>
          <cell r="K105">
            <v>3648410.24</v>
          </cell>
          <cell r="L105">
            <v>3876909.91</v>
          </cell>
          <cell r="M105">
            <v>3704926.9</v>
          </cell>
          <cell r="N105">
            <v>3728342.09</v>
          </cell>
          <cell r="O105">
            <v>3759492.86</v>
          </cell>
        </row>
        <row r="106">
          <cell r="G106">
            <v>2762655.78</v>
          </cell>
          <cell r="H106">
            <v>2981765.68</v>
          </cell>
          <cell r="I106">
            <v>3110546.69</v>
          </cell>
          <cell r="J106">
            <v>2983908.45</v>
          </cell>
          <cell r="K106">
            <v>3143850.48</v>
          </cell>
          <cell r="L106">
            <v>3094486.21</v>
          </cell>
          <cell r="M106">
            <v>3359472.85</v>
          </cell>
          <cell r="N106">
            <v>3487554.78</v>
          </cell>
          <cell r="O106">
            <v>3348224.97</v>
          </cell>
        </row>
        <row r="107">
          <cell r="G107">
            <v>2383851</v>
          </cell>
          <cell r="H107">
            <v>2269746</v>
          </cell>
          <cell r="I107">
            <v>2328397</v>
          </cell>
          <cell r="J107">
            <v>2482134</v>
          </cell>
          <cell r="K107">
            <v>2385622</v>
          </cell>
          <cell r="L107">
            <v>2403479</v>
          </cell>
          <cell r="M107">
            <v>2561696</v>
          </cell>
          <cell r="N107">
            <v>2622307</v>
          </cell>
          <cell r="O107">
            <v>2622307</v>
          </cell>
        </row>
        <row r="108">
          <cell r="G108">
            <v>2357646</v>
          </cell>
          <cell r="H108">
            <v>2197799</v>
          </cell>
          <cell r="I108">
            <v>2341244</v>
          </cell>
          <cell r="J108">
            <v>2221861</v>
          </cell>
          <cell r="K108">
            <v>2266514</v>
          </cell>
          <cell r="L108">
            <v>2288571</v>
          </cell>
          <cell r="M108">
            <v>2253357</v>
          </cell>
          <cell r="N108">
            <v>2427564</v>
          </cell>
          <cell r="O108">
            <v>2486240</v>
          </cell>
        </row>
        <row r="154">
          <cell r="G154">
            <v>62807.81</v>
          </cell>
          <cell r="H154">
            <v>113161.16</v>
          </cell>
          <cell r="I154">
            <v>86731.12</v>
          </cell>
        </row>
        <row r="155">
          <cell r="G155">
            <v>91067</v>
          </cell>
          <cell r="H155">
            <v>93526</v>
          </cell>
          <cell r="I155">
            <v>108941</v>
          </cell>
        </row>
        <row r="156">
          <cell r="G156">
            <v>330345.7</v>
          </cell>
          <cell r="H156">
            <v>443506.86</v>
          </cell>
          <cell r="I156">
            <v>530237.98</v>
          </cell>
        </row>
        <row r="157">
          <cell r="G157">
            <v>0.83413429485902491</v>
          </cell>
          <cell r="H157">
            <v>1.4411762608252674</v>
          </cell>
          <cell r="I157">
            <v>1.0853192847221353</v>
          </cell>
        </row>
        <row r="158">
          <cell r="G158">
            <v>1.2617177217119027</v>
          </cell>
          <cell r="H158">
            <v>1.1490386387370231</v>
          </cell>
          <cell r="I158">
            <v>1.2482783907966954</v>
          </cell>
        </row>
        <row r="159">
          <cell r="G159">
            <v>58089</v>
          </cell>
          <cell r="H159">
            <v>45445</v>
          </cell>
          <cell r="I159">
            <v>48802</v>
          </cell>
        </row>
        <row r="160">
          <cell r="G160">
            <v>0.77146499860552209</v>
          </cell>
          <cell r="H160">
            <v>0.57876974019358129</v>
          </cell>
          <cell r="I160">
            <v>0.61068912442280976</v>
          </cell>
        </row>
        <row r="161">
          <cell r="G161">
            <v>1.0812341407151096</v>
          </cell>
          <cell r="H161">
            <v>2.4900684343712181</v>
          </cell>
          <cell r="I161">
            <v>1.7772042129420924</v>
          </cell>
        </row>
        <row r="162">
          <cell r="G162">
            <v>3</v>
          </cell>
          <cell r="H162">
            <v>1</v>
          </cell>
          <cell r="I162">
            <v>3</v>
          </cell>
        </row>
        <row r="163">
          <cell r="G163">
            <v>25</v>
          </cell>
          <cell r="H163">
            <v>26</v>
          </cell>
          <cell r="I163">
            <v>29</v>
          </cell>
        </row>
        <row r="164">
          <cell r="G164">
            <v>6</v>
          </cell>
          <cell r="H164">
            <v>11</v>
          </cell>
          <cell r="I164">
            <v>8</v>
          </cell>
        </row>
        <row r="165">
          <cell r="G165">
            <v>25</v>
          </cell>
          <cell r="H165">
            <v>36</v>
          </cell>
          <cell r="I165">
            <v>44</v>
          </cell>
        </row>
        <row r="169">
          <cell r="G169">
            <v>3438</v>
          </cell>
          <cell r="H169">
            <v>3440</v>
          </cell>
          <cell r="I169">
            <v>3450</v>
          </cell>
        </row>
        <row r="170">
          <cell r="G170">
            <v>1</v>
          </cell>
          <cell r="H170">
            <v>1</v>
          </cell>
          <cell r="I170">
            <v>1</v>
          </cell>
        </row>
        <row r="171">
          <cell r="G171">
            <v>3438</v>
          </cell>
          <cell r="H171">
            <v>3440</v>
          </cell>
          <cell r="I171">
            <v>3450</v>
          </cell>
        </row>
        <row r="172">
          <cell r="G172"/>
          <cell r="H172"/>
          <cell r="I172"/>
        </row>
        <row r="173">
          <cell r="G173">
            <v>0</v>
          </cell>
          <cell r="H173">
            <v>0</v>
          </cell>
          <cell r="I173">
            <v>0</v>
          </cell>
        </row>
        <row r="174">
          <cell r="G174"/>
          <cell r="H174"/>
          <cell r="I174"/>
        </row>
        <row r="175">
          <cell r="G175">
            <v>0</v>
          </cell>
          <cell r="H175">
            <v>0</v>
          </cell>
          <cell r="I175">
            <v>0</v>
          </cell>
        </row>
        <row r="176">
          <cell r="G176"/>
          <cell r="H176"/>
          <cell r="I176"/>
        </row>
        <row r="177">
          <cell r="G177">
            <v>0</v>
          </cell>
          <cell r="H177">
            <v>0</v>
          </cell>
          <cell r="I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</row>
        <row r="180">
          <cell r="G180">
            <v>2116</v>
          </cell>
          <cell r="H180">
            <v>2126</v>
          </cell>
          <cell r="I180">
            <v>2149</v>
          </cell>
        </row>
        <row r="181">
          <cell r="G181">
            <v>2228</v>
          </cell>
          <cell r="H181">
            <v>2172</v>
          </cell>
          <cell r="I181">
            <v>2065</v>
          </cell>
        </row>
        <row r="182">
          <cell r="G182">
            <v>0.61547411285631182</v>
          </cell>
          <cell r="H182">
            <v>0.61802325581395345</v>
          </cell>
          <cell r="I182">
            <v>0.62289855072463773</v>
          </cell>
        </row>
        <row r="183">
          <cell r="G183">
            <v>793</v>
          </cell>
          <cell r="H183">
            <v>799</v>
          </cell>
          <cell r="I183">
            <v>802</v>
          </cell>
          <cell r="J183">
            <v>806</v>
          </cell>
          <cell r="K183">
            <v>807</v>
          </cell>
          <cell r="L183">
            <v>807</v>
          </cell>
          <cell r="M183">
            <v>809</v>
          </cell>
          <cell r="N183">
            <v>810</v>
          </cell>
          <cell r="O183">
            <v>811</v>
          </cell>
        </row>
        <row r="185">
          <cell r="G185">
            <v>122906.9</v>
          </cell>
          <cell r="H185">
            <v>23896.07</v>
          </cell>
          <cell r="I185">
            <v>27601</v>
          </cell>
        </row>
        <row r="186">
          <cell r="G186">
            <v>238391.9</v>
          </cell>
          <cell r="H186">
            <v>262287.96999999997</v>
          </cell>
          <cell r="I186">
            <v>289888.96999999997</v>
          </cell>
        </row>
        <row r="187">
          <cell r="G187">
            <v>589318.39</v>
          </cell>
          <cell r="H187">
            <v>585144.9</v>
          </cell>
          <cell r="I187">
            <v>585154.41</v>
          </cell>
        </row>
        <row r="207">
          <cell r="G207">
            <v>10</v>
          </cell>
          <cell r="H207">
            <v>10</v>
          </cell>
          <cell r="I207">
            <v>10</v>
          </cell>
          <cell r="J207">
            <v>10</v>
          </cell>
          <cell r="K207">
            <v>10</v>
          </cell>
          <cell r="L207">
            <v>10</v>
          </cell>
          <cell r="M207">
            <v>10</v>
          </cell>
          <cell r="N207">
            <v>10</v>
          </cell>
          <cell r="O207">
            <v>10</v>
          </cell>
        </row>
        <row r="208">
          <cell r="G208">
            <v>10</v>
          </cell>
          <cell r="H208">
            <v>10</v>
          </cell>
          <cell r="I208">
            <v>10</v>
          </cell>
          <cell r="J208">
            <v>10</v>
          </cell>
          <cell r="K208">
            <v>10</v>
          </cell>
          <cell r="L208">
            <v>10</v>
          </cell>
          <cell r="M208">
            <v>9</v>
          </cell>
          <cell r="N208">
            <v>9</v>
          </cell>
          <cell r="O208">
            <v>9</v>
          </cell>
        </row>
        <row r="209">
          <cell r="G209">
            <v>2</v>
          </cell>
          <cell r="H209">
            <v>2</v>
          </cell>
          <cell r="I209">
            <v>2</v>
          </cell>
          <cell r="J209">
            <v>2</v>
          </cell>
          <cell r="K209">
            <v>2</v>
          </cell>
          <cell r="L209">
            <v>2</v>
          </cell>
          <cell r="M209">
            <v>2</v>
          </cell>
          <cell r="N209">
            <v>2</v>
          </cell>
          <cell r="O209">
            <v>2</v>
          </cell>
        </row>
        <row r="210">
          <cell r="G210">
            <v>2</v>
          </cell>
          <cell r="H210">
            <v>2</v>
          </cell>
          <cell r="I210">
            <v>2</v>
          </cell>
          <cell r="J210">
            <v>2</v>
          </cell>
          <cell r="K210">
            <v>2</v>
          </cell>
          <cell r="L210">
            <v>2</v>
          </cell>
          <cell r="M210">
            <v>2</v>
          </cell>
          <cell r="N210">
            <v>2</v>
          </cell>
          <cell r="O210">
            <v>2</v>
          </cell>
        </row>
        <row r="211">
          <cell r="G211">
            <v>12</v>
          </cell>
          <cell r="H211">
            <v>12</v>
          </cell>
          <cell r="I211">
            <v>12</v>
          </cell>
          <cell r="J211">
            <v>12</v>
          </cell>
          <cell r="K211">
            <v>12</v>
          </cell>
          <cell r="L211">
            <v>12</v>
          </cell>
          <cell r="M211">
            <v>12</v>
          </cell>
          <cell r="N211">
            <v>12</v>
          </cell>
          <cell r="O211">
            <v>12</v>
          </cell>
        </row>
        <row r="212">
          <cell r="G212">
            <v>12</v>
          </cell>
          <cell r="H212">
            <v>12</v>
          </cell>
          <cell r="I212">
            <v>12</v>
          </cell>
          <cell r="J212">
            <v>12</v>
          </cell>
          <cell r="K212">
            <v>12</v>
          </cell>
          <cell r="L212">
            <v>12</v>
          </cell>
          <cell r="M212">
            <v>11</v>
          </cell>
          <cell r="N212">
            <v>11</v>
          </cell>
          <cell r="O212">
            <v>11</v>
          </cell>
        </row>
        <row r="215">
          <cell r="G215">
            <v>1669.83</v>
          </cell>
          <cell r="H215">
            <v>61206.04</v>
          </cell>
          <cell r="I215">
            <v>85106.2</v>
          </cell>
          <cell r="J215">
            <v>63678.28</v>
          </cell>
          <cell r="K215">
            <v>39955.839999999997</v>
          </cell>
          <cell r="L215">
            <v>2375.86</v>
          </cell>
          <cell r="M215">
            <v>31090</v>
          </cell>
          <cell r="N215">
            <v>65523.66</v>
          </cell>
          <cell r="O215">
            <v>3275</v>
          </cell>
        </row>
        <row r="216">
          <cell r="G216">
            <v>757300.74</v>
          </cell>
          <cell r="H216">
            <v>818506.78</v>
          </cell>
          <cell r="I216">
            <v>903612.98</v>
          </cell>
          <cell r="J216">
            <v>967291.26</v>
          </cell>
          <cell r="K216">
            <v>1007247.1</v>
          </cell>
          <cell r="L216">
            <v>1009622.96</v>
          </cell>
          <cell r="M216">
            <v>1040712.96</v>
          </cell>
          <cell r="N216">
            <v>1106236.6199999999</v>
          </cell>
          <cell r="O216">
            <v>1109511.6199999999</v>
          </cell>
        </row>
        <row r="217">
          <cell r="G217">
            <v>70895.05</v>
          </cell>
          <cell r="H217">
            <v>70895.05</v>
          </cell>
          <cell r="I217">
            <v>32429.05</v>
          </cell>
        </row>
        <row r="218">
          <cell r="G218">
            <v>11247.44</v>
          </cell>
          <cell r="H218">
            <v>15841.97</v>
          </cell>
          <cell r="I218">
            <v>20416.86</v>
          </cell>
        </row>
        <row r="219">
          <cell r="G219">
            <v>363719.74</v>
          </cell>
          <cell r="H219">
            <v>387890.74</v>
          </cell>
          <cell r="I219">
            <v>415491.74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GOO"/>
      <sheetName val="INDICADORES"/>
      <sheetName val="graficos"/>
      <sheetName val="INSTRUCTIVO"/>
    </sheetNames>
    <sheetDataSet>
      <sheetData sheetId="0" refreshError="1">
        <row r="34">
          <cell r="B34">
            <v>13741.41</v>
          </cell>
        </row>
        <row r="109">
          <cell r="B109">
            <v>0</v>
          </cell>
          <cell r="C109">
            <v>0</v>
          </cell>
          <cell r="D109">
            <v>0</v>
          </cell>
        </row>
        <row r="157">
          <cell r="B157">
            <v>0</v>
          </cell>
          <cell r="C157">
            <v>1</v>
          </cell>
          <cell r="D157">
            <v>0</v>
          </cell>
        </row>
        <row r="160">
          <cell r="B160">
            <v>761</v>
          </cell>
          <cell r="C160">
            <v>764</v>
          </cell>
          <cell r="D160">
            <v>769</v>
          </cell>
        </row>
        <row r="188">
          <cell r="B188">
            <v>4</v>
          </cell>
          <cell r="C188">
            <v>4</v>
          </cell>
          <cell r="D188">
            <v>4</v>
          </cell>
        </row>
        <row r="189">
          <cell r="B189">
            <v>0</v>
          </cell>
          <cell r="C189">
            <v>0</v>
          </cell>
          <cell r="D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</row>
        <row r="192">
          <cell r="B192">
            <v>6</v>
          </cell>
          <cell r="C192">
            <v>6</v>
          </cell>
          <cell r="D192">
            <v>6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2</v>
          </cell>
          <cell r="C194">
            <v>2</v>
          </cell>
          <cell r="D194">
            <v>2</v>
          </cell>
        </row>
        <row r="195">
          <cell r="B195">
            <v>0</v>
          </cell>
          <cell r="C195">
            <v>0</v>
          </cell>
          <cell r="D19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BE6FB-C221-43AE-8603-E672D3CFB343}">
  <dimension ref="A1:O159"/>
  <sheetViews>
    <sheetView tabSelected="1" workbookViewId="0">
      <selection activeCell="Q7" sqref="Q7"/>
    </sheetView>
  </sheetViews>
  <sheetFormatPr baseColWidth="10" defaultRowHeight="14.4" x14ac:dyDescent="0.3"/>
  <cols>
    <col min="1" max="1" width="7.88671875" customWidth="1"/>
    <col min="2" max="2" width="10.21875" customWidth="1"/>
    <col min="3" max="3" width="19.109375" customWidth="1"/>
    <col min="4" max="5" width="9.77734375" bestFit="1" customWidth="1"/>
    <col min="6" max="6" width="9.33203125" bestFit="1" customWidth="1"/>
    <col min="7" max="12" width="9.77734375" bestFit="1" customWidth="1"/>
    <col min="13" max="13" width="9" bestFit="1" customWidth="1"/>
    <col min="14" max="14" width="9.77734375" bestFit="1" customWidth="1"/>
    <col min="15" max="15" width="9.33203125" bestFit="1" customWidth="1"/>
  </cols>
  <sheetData>
    <row r="1" spans="1:15" ht="15.6" x14ac:dyDescent="0.3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ht="16.2" thickBot="1" x14ac:dyDescent="0.3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15" thickBot="1" x14ac:dyDescent="0.35">
      <c r="A3" s="1" t="s">
        <v>2</v>
      </c>
      <c r="B3" s="239" t="s">
        <v>3</v>
      </c>
      <c r="C3" s="240"/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x14ac:dyDescent="0.3">
      <c r="A4" s="191" t="s">
        <v>16</v>
      </c>
      <c r="B4" s="241" t="s">
        <v>17</v>
      </c>
      <c r="C4" s="4" t="s">
        <v>18</v>
      </c>
      <c r="D4" s="5">
        <v>68162</v>
      </c>
      <c r="E4" s="5">
        <v>60241</v>
      </c>
      <c r="F4" s="5">
        <v>70952</v>
      </c>
      <c r="G4" s="5">
        <f>[1]INDICADORES!G7</f>
        <v>75297</v>
      </c>
      <c r="H4" s="5">
        <f>[1]INDICADORES!H7</f>
        <v>78520</v>
      </c>
      <c r="I4" s="5">
        <f>[1]INDICADORES!I7</f>
        <v>79913</v>
      </c>
      <c r="J4" s="5">
        <v>68754</v>
      </c>
      <c r="K4" s="5">
        <v>70196</v>
      </c>
      <c r="L4" s="5">
        <v>51311</v>
      </c>
      <c r="M4" s="5">
        <v>67416</v>
      </c>
      <c r="N4" s="5">
        <v>70355</v>
      </c>
      <c r="O4" s="5">
        <v>63755</v>
      </c>
    </row>
    <row r="5" spans="1:15" ht="15" thickBot="1" x14ac:dyDescent="0.35">
      <c r="A5" s="193"/>
      <c r="B5" s="190"/>
      <c r="C5" s="6" t="s">
        <v>19</v>
      </c>
      <c r="D5" s="7">
        <v>62803</v>
      </c>
      <c r="E5" s="8">
        <v>61027</v>
      </c>
      <c r="F5" s="8">
        <v>68157</v>
      </c>
      <c r="G5" s="7">
        <f>[1]INDICADORES!G8</f>
        <v>72177</v>
      </c>
      <c r="H5" s="8">
        <f>[1]INDICADORES!H8</f>
        <v>81395</v>
      </c>
      <c r="I5" s="8">
        <f>[1]INDICADORES!I8</f>
        <v>87273</v>
      </c>
      <c r="J5" s="9">
        <v>82499</v>
      </c>
      <c r="K5" s="8">
        <v>72177</v>
      </c>
      <c r="L5" s="8">
        <v>82379</v>
      </c>
      <c r="M5" s="9">
        <v>86209</v>
      </c>
      <c r="N5" s="8">
        <v>70158</v>
      </c>
      <c r="O5" s="8">
        <v>70513</v>
      </c>
    </row>
    <row r="6" spans="1:15" ht="24" x14ac:dyDescent="0.3">
      <c r="A6" s="10"/>
      <c r="B6" s="190"/>
      <c r="C6" s="11" t="s">
        <v>20</v>
      </c>
      <c r="D6" s="12">
        <v>8.5330318615352674E-2</v>
      </c>
      <c r="E6" s="12">
        <v>-1.2879545119373392E-2</v>
      </c>
      <c r="F6" s="12">
        <v>4.1008260340097191E-2</v>
      </c>
      <c r="G6" s="12">
        <f>[1]INDICADORES!G9</f>
        <v>4.3227066794131019E-2</v>
      </c>
      <c r="H6" s="12">
        <f>[1]INDICADORES!H9</f>
        <v>-3.5321579949628368E-2</v>
      </c>
      <c r="I6" s="12">
        <f>[1]INDICADORES!I9</f>
        <v>-8.4333069792490223E-2</v>
      </c>
      <c r="J6" s="12">
        <v>-0.16660808009794059</v>
      </c>
      <c r="K6" s="12">
        <v>-2.7446416448453137E-2</v>
      </c>
      <c r="L6" s="12">
        <v>-0.37713494944099835</v>
      </c>
      <c r="M6" s="12">
        <v>-0.21799348095906457</v>
      </c>
      <c r="N6" s="12">
        <v>2.8079477750220239E-3</v>
      </c>
      <c r="O6" s="12">
        <v>-9.5840483315133396E-2</v>
      </c>
    </row>
    <row r="7" spans="1:15" ht="24" x14ac:dyDescent="0.3">
      <c r="A7" s="10"/>
      <c r="B7" s="190"/>
      <c r="C7" s="13" t="s">
        <v>21</v>
      </c>
      <c r="D7" s="14">
        <v>8.5330318615352674E-2</v>
      </c>
      <c r="E7" s="14">
        <v>3.6929661632883803E-2</v>
      </c>
      <c r="F7" s="14">
        <v>3.8377598483230635E-2</v>
      </c>
      <c r="G7" s="14">
        <f>[1]INDICADORES!G10</f>
        <v>3.9702608985327403E-2</v>
      </c>
      <c r="H7" s="14">
        <f>[1]INDICADORES!H10</f>
        <v>2.2030970109301107E-2</v>
      </c>
      <c r="I7" s="14">
        <f>[1]INDICADORES!I10</f>
        <v>5.8452240130124622E-4</v>
      </c>
      <c r="J7" s="14">
        <v>-2.6181231092249457E-2</v>
      </c>
      <c r="K7" s="14">
        <v>-2.6336662649700138E-2</v>
      </c>
      <c r="L7" s="14">
        <v>-6.9475896681082006E-2</v>
      </c>
      <c r="M7" s="14">
        <v>-8.6409662265109155E-2</v>
      </c>
      <c r="N7" s="14">
        <v>-7.8834111544391905E-2</v>
      </c>
      <c r="O7" s="14">
        <v>-8.0171326554166256E-2</v>
      </c>
    </row>
    <row r="8" spans="1:15" x14ac:dyDescent="0.3">
      <c r="A8" s="10"/>
      <c r="B8" s="190"/>
      <c r="C8" s="11" t="s">
        <v>22</v>
      </c>
      <c r="D8" s="15">
        <v>68162</v>
      </c>
      <c r="E8" s="15">
        <v>128403</v>
      </c>
      <c r="F8" s="15">
        <v>199355</v>
      </c>
      <c r="G8" s="15">
        <f>[1]INDICADORES!G11</f>
        <v>274652</v>
      </c>
      <c r="H8" s="15">
        <f>[1]INDICADORES!H11</f>
        <v>353172</v>
      </c>
      <c r="I8" s="15">
        <f>[1]INDICADORES!I11</f>
        <v>433085</v>
      </c>
      <c r="J8" s="15">
        <v>501839</v>
      </c>
      <c r="K8" s="15">
        <v>572035</v>
      </c>
      <c r="L8" s="15">
        <v>623346</v>
      </c>
      <c r="M8" s="15">
        <v>690762</v>
      </c>
      <c r="N8" s="15">
        <v>761117</v>
      </c>
      <c r="O8" s="15">
        <v>824872</v>
      </c>
    </row>
    <row r="9" spans="1:15" ht="15" thickBot="1" x14ac:dyDescent="0.35">
      <c r="A9" s="10"/>
      <c r="B9" s="242"/>
      <c r="C9" s="16" t="s">
        <v>23</v>
      </c>
      <c r="D9" s="8">
        <v>62803</v>
      </c>
      <c r="E9" s="8">
        <v>123830</v>
      </c>
      <c r="F9" s="8">
        <v>191987</v>
      </c>
      <c r="G9" s="8">
        <f>[1]INDICADORES!G12</f>
        <v>264164</v>
      </c>
      <c r="H9" s="8">
        <f>[1]INDICADORES!H12</f>
        <v>345559</v>
      </c>
      <c r="I9" s="8">
        <f>[1]INDICADORES!I12</f>
        <v>432832</v>
      </c>
      <c r="J9" s="8">
        <v>515331</v>
      </c>
      <c r="K9" s="8">
        <v>587508</v>
      </c>
      <c r="L9" s="8">
        <v>669887</v>
      </c>
      <c r="M9" s="8">
        <v>756096</v>
      </c>
      <c r="N9" s="8">
        <v>826254</v>
      </c>
      <c r="O9" s="8">
        <v>896767</v>
      </c>
    </row>
    <row r="10" spans="1:15" x14ac:dyDescent="0.3">
      <c r="A10" s="191" t="s">
        <v>16</v>
      </c>
      <c r="B10" s="231" t="s">
        <v>24</v>
      </c>
      <c r="C10" s="17" t="s">
        <v>18</v>
      </c>
      <c r="D10" s="18">
        <v>28927</v>
      </c>
      <c r="E10" s="18">
        <v>33247</v>
      </c>
      <c r="F10" s="18">
        <v>29008</v>
      </c>
      <c r="G10" s="18">
        <f>[1]INDICADORES!G13</f>
        <v>31090</v>
      </c>
      <c r="H10" s="18">
        <f>[1]INDICADORES!H13</f>
        <v>36057</v>
      </c>
      <c r="I10" s="18">
        <f>[1]INDICADORES!I13</f>
        <v>35880</v>
      </c>
      <c r="J10" s="18">
        <v>38833</v>
      </c>
      <c r="K10" s="18">
        <v>34414</v>
      </c>
      <c r="L10" s="18">
        <v>31650</v>
      </c>
      <c r="M10" s="18">
        <v>33000</v>
      </c>
      <c r="N10" s="18">
        <v>34747</v>
      </c>
      <c r="O10" s="18">
        <v>34645</v>
      </c>
    </row>
    <row r="11" spans="1:15" ht="15" thickBot="1" x14ac:dyDescent="0.35">
      <c r="A11" s="193"/>
      <c r="B11" s="232"/>
      <c r="C11" s="19" t="s">
        <v>19</v>
      </c>
      <c r="D11" s="20">
        <v>29548</v>
      </c>
      <c r="E11" s="21">
        <v>30734</v>
      </c>
      <c r="F11" s="21">
        <v>30848</v>
      </c>
      <c r="G11" s="20">
        <f>[1]INDICADORES!G14</f>
        <v>30949</v>
      </c>
      <c r="H11" s="21">
        <f>[1]INDICADORES!H14</f>
        <v>31522</v>
      </c>
      <c r="I11" s="21">
        <f>[1]INDICADORES!I14</f>
        <v>42163</v>
      </c>
      <c r="J11" s="21">
        <v>40070</v>
      </c>
      <c r="K11" s="22">
        <v>34804</v>
      </c>
      <c r="L11" s="21">
        <v>38669</v>
      </c>
      <c r="M11" s="21">
        <v>35597</v>
      </c>
      <c r="N11" s="22">
        <v>35235</v>
      </c>
      <c r="O11" s="21">
        <v>33380</v>
      </c>
    </row>
    <row r="12" spans="1:15" ht="24" x14ac:dyDescent="0.3">
      <c r="A12" s="10"/>
      <c r="B12" s="232"/>
      <c r="C12" s="11" t="s">
        <v>20</v>
      </c>
      <c r="D12" s="12">
        <v>-2.1016650873155518E-2</v>
      </c>
      <c r="E12" s="12">
        <v>8.1766122209930403E-2</v>
      </c>
      <c r="F12" s="12">
        <v>-5.9647302904564325E-2</v>
      </c>
      <c r="G12" s="12">
        <f>[1]INDICADORES!G15</f>
        <v>4.5558822579081504E-3</v>
      </c>
      <c r="H12" s="12">
        <f>[1]INDICADORES!H15</f>
        <v>0.14386777488738023</v>
      </c>
      <c r="I12" s="12">
        <f>[1]INDICADORES!I15</f>
        <v>-0.14901691056139266</v>
      </c>
      <c r="J12" s="12">
        <v>-3.0870975792363309E-2</v>
      </c>
      <c r="K12" s="23">
        <v>-1.1205608550741264E-2</v>
      </c>
      <c r="L12" s="12">
        <v>-0.18151490858310271</v>
      </c>
      <c r="M12" s="12">
        <v>-7.2955586144899831E-2</v>
      </c>
      <c r="N12" s="23">
        <v>-1.3849865190861399E-2</v>
      </c>
      <c r="O12" s="12">
        <v>3.7896944278010825E-2</v>
      </c>
    </row>
    <row r="13" spans="1:15" ht="24" x14ac:dyDescent="0.3">
      <c r="A13" s="10"/>
      <c r="B13" s="232"/>
      <c r="C13" s="24" t="s">
        <v>21</v>
      </c>
      <c r="D13" s="25">
        <v>-2.1016650873155518E-2</v>
      </c>
      <c r="E13" s="25">
        <v>3.1385819979429908E-2</v>
      </c>
      <c r="F13" s="25">
        <v>5.7061340941522154E-4</v>
      </c>
      <c r="G13" s="25">
        <f>[1]INDICADORES!G16</f>
        <v>1.5809434874138883E-3</v>
      </c>
      <c r="H13" s="25">
        <f>[1]INDICADORES!H16</f>
        <v>3.0781049602541577E-2</v>
      </c>
      <c r="I13" s="25">
        <f>[1]INDICADORES!I16</f>
        <v>-7.9432377760977335E-3</v>
      </c>
      <c r="J13" s="25">
        <v>-1.1838835791276869E-2</v>
      </c>
      <c r="K13" s="26">
        <v>-1.1757402877644707E-2</v>
      </c>
      <c r="L13" s="25">
        <v>-3.2980178269486293E-2</v>
      </c>
      <c r="M13" s="25">
        <v>-3.7105977315426864E-2</v>
      </c>
      <c r="N13" s="26">
        <v>-3.4950373416039904E-2</v>
      </c>
      <c r="O13" s="25">
        <v>-2.9070006456777042E-2</v>
      </c>
    </row>
    <row r="14" spans="1:15" x14ac:dyDescent="0.3">
      <c r="A14" s="10"/>
      <c r="B14" s="232"/>
      <c r="C14" s="11" t="s">
        <v>22</v>
      </c>
      <c r="D14" s="15">
        <v>28927</v>
      </c>
      <c r="E14" s="15">
        <v>62174</v>
      </c>
      <c r="F14" s="15">
        <v>91182</v>
      </c>
      <c r="G14" s="15">
        <f>[1]INDICADORES!G17</f>
        <v>122272</v>
      </c>
      <c r="H14" s="15">
        <f>[1]INDICADORES!H17</f>
        <v>158329</v>
      </c>
      <c r="I14" s="15">
        <f>[1]INDICADORES!I17</f>
        <v>194209</v>
      </c>
      <c r="J14" s="15">
        <v>233042</v>
      </c>
      <c r="K14" s="15">
        <v>267456</v>
      </c>
      <c r="L14" s="15">
        <v>299106</v>
      </c>
      <c r="M14" s="15">
        <v>332106</v>
      </c>
      <c r="N14" s="15">
        <v>366853</v>
      </c>
      <c r="O14" s="15">
        <v>401498</v>
      </c>
    </row>
    <row r="15" spans="1:15" ht="15" thickBot="1" x14ac:dyDescent="0.35">
      <c r="A15" s="10"/>
      <c r="B15" s="233"/>
      <c r="C15" s="27" t="s">
        <v>23</v>
      </c>
      <c r="D15" s="21">
        <v>29548</v>
      </c>
      <c r="E15" s="21">
        <v>60282</v>
      </c>
      <c r="F15" s="21">
        <v>91130</v>
      </c>
      <c r="G15" s="21">
        <f>[1]INDICADORES!G18</f>
        <v>122079</v>
      </c>
      <c r="H15" s="21">
        <f>[1]INDICADORES!H18</f>
        <v>153601</v>
      </c>
      <c r="I15" s="21">
        <f>[1]INDICADORES!I18</f>
        <v>195764</v>
      </c>
      <c r="J15" s="21">
        <v>235834</v>
      </c>
      <c r="K15" s="21">
        <v>270638</v>
      </c>
      <c r="L15" s="21">
        <v>309307</v>
      </c>
      <c r="M15" s="21">
        <v>344904</v>
      </c>
      <c r="N15" s="21">
        <v>380139</v>
      </c>
      <c r="O15" s="21">
        <v>413519</v>
      </c>
    </row>
    <row r="16" spans="1:15" x14ac:dyDescent="0.3">
      <c r="A16" s="191" t="s">
        <v>16</v>
      </c>
      <c r="B16" s="231" t="s">
        <v>25</v>
      </c>
      <c r="C16" s="17" t="s">
        <v>18</v>
      </c>
      <c r="D16" s="18">
        <v>582</v>
      </c>
      <c r="E16" s="18">
        <v>439</v>
      </c>
      <c r="F16" s="18">
        <v>371</v>
      </c>
      <c r="G16" s="18">
        <f>[1]INDICADORES!G19</f>
        <v>627</v>
      </c>
      <c r="H16" s="18">
        <f>[1]INDICADORES!H19</f>
        <v>893</v>
      </c>
      <c r="I16" s="18">
        <f>[1]INDICADORES!I19</f>
        <v>794</v>
      </c>
      <c r="J16" s="18">
        <v>783</v>
      </c>
      <c r="K16" s="18">
        <v>400</v>
      </c>
      <c r="L16" s="18">
        <v>689</v>
      </c>
      <c r="M16" s="18">
        <v>957</v>
      </c>
      <c r="N16" s="18">
        <v>989</v>
      </c>
      <c r="O16" s="18">
        <v>804</v>
      </c>
    </row>
    <row r="17" spans="1:15" ht="15" thickBot="1" x14ac:dyDescent="0.35">
      <c r="A17" s="193"/>
      <c r="B17" s="232"/>
      <c r="C17" s="19" t="s">
        <v>19</v>
      </c>
      <c r="D17" s="20">
        <v>1310</v>
      </c>
      <c r="E17" s="21">
        <v>1506</v>
      </c>
      <c r="F17" s="21">
        <v>1789</v>
      </c>
      <c r="G17" s="20">
        <f>[1]INDICADORES!G20</f>
        <v>1467</v>
      </c>
      <c r="H17" s="21">
        <f>[1]INDICADORES!H20</f>
        <v>884</v>
      </c>
      <c r="I17" s="21">
        <f>[1]INDICADORES!I20</f>
        <v>1378</v>
      </c>
      <c r="J17" s="21">
        <v>1237</v>
      </c>
      <c r="K17" s="22">
        <v>901</v>
      </c>
      <c r="L17" s="21">
        <v>1167</v>
      </c>
      <c r="M17" s="21">
        <v>776</v>
      </c>
      <c r="N17" s="22">
        <v>694</v>
      </c>
      <c r="O17" s="21">
        <v>681</v>
      </c>
    </row>
    <row r="18" spans="1:15" ht="24" x14ac:dyDescent="0.3">
      <c r="A18" s="10"/>
      <c r="B18" s="232"/>
      <c r="C18" s="11" t="s">
        <v>20</v>
      </c>
      <c r="D18" s="12">
        <v>-0.55572519083969474</v>
      </c>
      <c r="E18" s="12">
        <v>-0.70849933598937587</v>
      </c>
      <c r="F18" s="12">
        <v>-0.79262157629960872</v>
      </c>
      <c r="G18" s="12">
        <f>[1]INDICADORES!G21</f>
        <v>-0.57259713701431492</v>
      </c>
      <c r="H18" s="12">
        <f>[1]INDICADORES!H21</f>
        <v>1.0180995475113086E-2</v>
      </c>
      <c r="I18" s="12">
        <f>[1]INDICADORES!I21</f>
        <v>-0.4238026124818578</v>
      </c>
      <c r="J18" s="12">
        <v>-0.36701697655618437</v>
      </c>
      <c r="K18" s="23">
        <v>-0.55604883462819088</v>
      </c>
      <c r="L18" s="12">
        <v>-0.40959725792630675</v>
      </c>
      <c r="M18" s="12">
        <v>0.23324742268041243</v>
      </c>
      <c r="N18" s="23">
        <v>0.4250720461095101</v>
      </c>
      <c r="O18" s="12">
        <v>0.1806167400881058</v>
      </c>
    </row>
    <row r="19" spans="1:15" ht="24" x14ac:dyDescent="0.3">
      <c r="A19" s="10"/>
      <c r="B19" s="232"/>
      <c r="C19" s="24" t="s">
        <v>21</v>
      </c>
      <c r="D19" s="25">
        <v>-0.55572519083969474</v>
      </c>
      <c r="E19" s="25">
        <v>-0.63742897727272729</v>
      </c>
      <c r="F19" s="25">
        <v>-0.69771986970684041</v>
      </c>
      <c r="G19" s="25">
        <f>[1]INDICADORES!G22</f>
        <v>-0.66749011857707508</v>
      </c>
      <c r="H19" s="25">
        <f>[1]INDICADORES!H22</f>
        <v>-0.58136860264519841</v>
      </c>
      <c r="I19" s="25">
        <f>[1]INDICADORES!I22</f>
        <v>-0.55531557475401971</v>
      </c>
      <c r="J19" s="25">
        <v>-0.5309789990596594</v>
      </c>
      <c r="K19" s="26">
        <v>-0.53313598166539344</v>
      </c>
      <c r="L19" s="25">
        <v>-0.52074920525818369</v>
      </c>
      <c r="M19" s="25">
        <v>-0.47362062021747886</v>
      </c>
      <c r="N19" s="26">
        <v>-0.42604317644366463</v>
      </c>
      <c r="O19" s="25">
        <v>-0.39608411892675854</v>
      </c>
    </row>
    <row r="20" spans="1:15" x14ac:dyDescent="0.3">
      <c r="A20" s="10"/>
      <c r="B20" s="232"/>
      <c r="C20" s="11" t="s">
        <v>22</v>
      </c>
      <c r="D20" s="15">
        <v>582</v>
      </c>
      <c r="E20" s="15">
        <v>1021</v>
      </c>
      <c r="F20" s="15">
        <v>1392</v>
      </c>
      <c r="G20" s="15">
        <f>[1]INDICADORES!G23</f>
        <v>2019</v>
      </c>
      <c r="H20" s="15">
        <f>[1]INDICADORES!H23</f>
        <v>2912</v>
      </c>
      <c r="I20" s="15">
        <f>[1]INDICADORES!I23</f>
        <v>3706</v>
      </c>
      <c r="J20" s="15">
        <v>4489</v>
      </c>
      <c r="K20" s="15">
        <v>4889</v>
      </c>
      <c r="L20" s="15">
        <v>5578</v>
      </c>
      <c r="M20" s="15">
        <v>6535</v>
      </c>
      <c r="N20" s="15">
        <v>7524</v>
      </c>
      <c r="O20" s="15">
        <v>8328</v>
      </c>
    </row>
    <row r="21" spans="1:15" ht="15" thickBot="1" x14ac:dyDescent="0.35">
      <c r="A21" s="10"/>
      <c r="B21" s="233"/>
      <c r="C21" s="27" t="s">
        <v>23</v>
      </c>
      <c r="D21" s="21">
        <v>1310</v>
      </c>
      <c r="E21" s="21">
        <v>2816</v>
      </c>
      <c r="F21" s="21">
        <v>4605</v>
      </c>
      <c r="G21" s="21">
        <f>[1]INDICADORES!G24</f>
        <v>6072</v>
      </c>
      <c r="H21" s="21">
        <f>[1]INDICADORES!H24</f>
        <v>6956</v>
      </c>
      <c r="I21" s="21">
        <f>[1]INDICADORES!I24</f>
        <v>8334</v>
      </c>
      <c r="J21" s="21">
        <v>9571</v>
      </c>
      <c r="K21" s="21">
        <v>10472</v>
      </c>
      <c r="L21" s="21">
        <v>11639</v>
      </c>
      <c r="M21" s="21">
        <v>12415</v>
      </c>
      <c r="N21" s="21">
        <v>13109</v>
      </c>
      <c r="O21" s="21">
        <v>13790</v>
      </c>
    </row>
    <row r="22" spans="1:15" x14ac:dyDescent="0.3">
      <c r="A22" s="191" t="s">
        <v>16</v>
      </c>
      <c r="B22" s="226" t="s">
        <v>26</v>
      </c>
      <c r="C22" s="28" t="s">
        <v>18</v>
      </c>
      <c r="D22" s="29">
        <v>23286</v>
      </c>
      <c r="E22" s="29">
        <v>22080</v>
      </c>
      <c r="F22" s="29">
        <v>27669</v>
      </c>
      <c r="G22" s="29">
        <v>22343</v>
      </c>
      <c r="H22" s="29">
        <v>26904</v>
      </c>
      <c r="I22" s="29">
        <v>25808</v>
      </c>
      <c r="J22" s="18">
        <v>27633</v>
      </c>
      <c r="K22" s="18">
        <v>24925</v>
      </c>
      <c r="L22" s="18">
        <v>24832</v>
      </c>
      <c r="M22" s="18">
        <v>21493</v>
      </c>
      <c r="N22" s="18">
        <v>25945</v>
      </c>
      <c r="O22" s="18">
        <v>25304</v>
      </c>
    </row>
    <row r="23" spans="1:15" ht="15" thickBot="1" x14ac:dyDescent="0.35">
      <c r="A23" s="193"/>
      <c r="B23" s="227"/>
      <c r="C23" s="30" t="s">
        <v>19</v>
      </c>
      <c r="D23" s="31">
        <v>25572</v>
      </c>
      <c r="E23" s="32">
        <v>19747</v>
      </c>
      <c r="F23" s="32">
        <v>24285</v>
      </c>
      <c r="G23" s="31">
        <v>22135</v>
      </c>
      <c r="H23" s="32">
        <v>24498</v>
      </c>
      <c r="I23" s="31">
        <v>30229</v>
      </c>
      <c r="J23" s="21">
        <v>30529</v>
      </c>
      <c r="K23" s="22">
        <v>22907</v>
      </c>
      <c r="L23" s="21">
        <v>28473</v>
      </c>
      <c r="M23" s="21">
        <v>24521</v>
      </c>
      <c r="N23" s="22">
        <v>26707</v>
      </c>
      <c r="O23" s="21">
        <v>23606</v>
      </c>
    </row>
    <row r="24" spans="1:15" x14ac:dyDescent="0.3">
      <c r="A24" s="10"/>
      <c r="B24" s="227"/>
      <c r="C24" s="33" t="s">
        <v>20</v>
      </c>
      <c r="D24" s="34">
        <v>-8.9394650398873732E-2</v>
      </c>
      <c r="E24" s="34">
        <v>0.11814452828277711</v>
      </c>
      <c r="F24" s="34">
        <v>0.13934527486102533</v>
      </c>
      <c r="G24" s="34">
        <v>9.3968827648520659E-3</v>
      </c>
      <c r="H24" s="34">
        <v>9.8212098946852899E-2</v>
      </c>
      <c r="I24" s="34">
        <v>-0.1462502894571438</v>
      </c>
      <c r="J24" s="12">
        <v>-9.486062432441289E-2</v>
      </c>
      <c r="K24" s="23">
        <v>8.8095342035185764E-2</v>
      </c>
      <c r="L24" s="12">
        <v>-0.12787553120500128</v>
      </c>
      <c r="M24" s="12">
        <v>-0.12348599159903761</v>
      </c>
      <c r="N24" s="23">
        <v>-2.8531845583554927E-2</v>
      </c>
      <c r="O24" s="12">
        <v>7.193086503431334E-2</v>
      </c>
    </row>
    <row r="25" spans="1:15" x14ac:dyDescent="0.3">
      <c r="A25" s="10"/>
      <c r="B25" s="227"/>
      <c r="C25" s="35" t="s">
        <v>21</v>
      </c>
      <c r="D25" s="36">
        <v>-8.9394650398873732E-2</v>
      </c>
      <c r="E25" s="36">
        <v>1.0370926101634925E-3</v>
      </c>
      <c r="F25" s="36">
        <v>4.9293144072179773E-2</v>
      </c>
      <c r="G25" s="36">
        <v>3.966688104295879E-2</v>
      </c>
      <c r="H25" s="36">
        <v>5.2005815704121661E-2</v>
      </c>
      <c r="I25" s="36">
        <v>1.1087897532533253E-2</v>
      </c>
      <c r="J25" s="25">
        <v>-7.1866436904997055E-3</v>
      </c>
      <c r="K25" s="26">
        <v>3.7318285960119546E-3</v>
      </c>
      <c r="L25" s="25">
        <v>-1.2676518883415477E-2</v>
      </c>
      <c r="M25" s="25">
        <v>-2.342069467290897E-2</v>
      </c>
      <c r="N25" s="26">
        <v>-2.3908899403797479E-2</v>
      </c>
      <c r="O25" s="25">
        <v>-1.6447400967649406E-2</v>
      </c>
    </row>
    <row r="26" spans="1:15" x14ac:dyDescent="0.3">
      <c r="A26" s="10"/>
      <c r="B26" s="227"/>
      <c r="C26" s="33" t="s">
        <v>22</v>
      </c>
      <c r="D26" s="37">
        <v>23286</v>
      </c>
      <c r="E26" s="38">
        <v>45366</v>
      </c>
      <c r="F26" s="38">
        <v>73035</v>
      </c>
      <c r="G26" s="37">
        <v>95378</v>
      </c>
      <c r="H26" s="38">
        <v>122282</v>
      </c>
      <c r="I26" s="37">
        <v>148090</v>
      </c>
      <c r="J26" s="15">
        <v>175723</v>
      </c>
      <c r="K26" s="15">
        <v>200648</v>
      </c>
      <c r="L26" s="15">
        <v>225480</v>
      </c>
      <c r="M26" s="15">
        <v>246973</v>
      </c>
      <c r="N26" s="15">
        <v>272918</v>
      </c>
      <c r="O26" s="15">
        <v>298222</v>
      </c>
    </row>
    <row r="27" spans="1:15" ht="15" thickBot="1" x14ac:dyDescent="0.35">
      <c r="A27" s="10"/>
      <c r="B27" s="227"/>
      <c r="C27" s="35" t="s">
        <v>23</v>
      </c>
      <c r="D27" s="39">
        <v>25572</v>
      </c>
      <c r="E27" s="40">
        <v>45319</v>
      </c>
      <c r="F27" s="40">
        <v>69604</v>
      </c>
      <c r="G27" s="39">
        <v>91739</v>
      </c>
      <c r="H27" s="40">
        <v>116237</v>
      </c>
      <c r="I27" s="39">
        <v>146466</v>
      </c>
      <c r="J27" s="21">
        <v>176995</v>
      </c>
      <c r="K27" s="21">
        <v>199902</v>
      </c>
      <c r="L27" s="21">
        <v>228375</v>
      </c>
      <c r="M27" s="21">
        <v>252896</v>
      </c>
      <c r="N27" s="21">
        <v>279603</v>
      </c>
      <c r="O27" s="21">
        <v>303209</v>
      </c>
    </row>
    <row r="28" spans="1:15" x14ac:dyDescent="0.3">
      <c r="A28" s="10"/>
      <c r="B28" s="226" t="s">
        <v>27</v>
      </c>
      <c r="C28" s="28" t="s">
        <v>18</v>
      </c>
      <c r="D28" s="29">
        <v>3863</v>
      </c>
      <c r="E28" s="29">
        <v>2469</v>
      </c>
      <c r="F28" s="29">
        <v>3808</v>
      </c>
      <c r="G28" s="29">
        <v>2511</v>
      </c>
      <c r="H28" s="29">
        <v>3038</v>
      </c>
      <c r="I28" s="29">
        <v>3938</v>
      </c>
      <c r="J28" s="29">
        <v>3333</v>
      </c>
      <c r="K28" s="29">
        <v>3534</v>
      </c>
      <c r="L28" s="29">
        <v>3494</v>
      </c>
      <c r="M28" s="29">
        <v>3256</v>
      </c>
      <c r="N28" s="29">
        <v>3457</v>
      </c>
      <c r="O28" s="29">
        <v>3937</v>
      </c>
    </row>
    <row r="29" spans="1:15" x14ac:dyDescent="0.3">
      <c r="A29" s="10"/>
      <c r="B29" s="227"/>
      <c r="C29" s="30" t="s">
        <v>19</v>
      </c>
      <c r="D29" s="31">
        <v>4463</v>
      </c>
      <c r="E29" s="32">
        <v>3012</v>
      </c>
      <c r="F29" s="32">
        <v>3316</v>
      </c>
      <c r="G29" s="31">
        <v>2850</v>
      </c>
      <c r="H29" s="32">
        <v>4594</v>
      </c>
      <c r="I29" s="31">
        <v>3406</v>
      </c>
      <c r="J29" s="31">
        <v>3664</v>
      </c>
      <c r="K29" s="32">
        <v>3805</v>
      </c>
      <c r="L29" s="31">
        <v>4178</v>
      </c>
      <c r="M29" s="31">
        <v>3682</v>
      </c>
      <c r="N29" s="32">
        <v>3991</v>
      </c>
      <c r="O29" s="31">
        <v>3340</v>
      </c>
    </row>
    <row r="30" spans="1:15" x14ac:dyDescent="0.3">
      <c r="A30" s="10"/>
      <c r="B30" s="227"/>
      <c r="C30" s="33" t="s">
        <v>28</v>
      </c>
      <c r="D30" s="34">
        <v>-0.13443871835088506</v>
      </c>
      <c r="E30" s="34">
        <v>-0.18027888446215135</v>
      </c>
      <c r="F30" s="34">
        <v>0.14837153196622443</v>
      </c>
      <c r="G30" s="34">
        <v>-0.11894736842105258</v>
      </c>
      <c r="H30" s="34">
        <v>-0.33870265563778845</v>
      </c>
      <c r="I30" s="34">
        <v>0.15619495008807993</v>
      </c>
      <c r="J30" s="34">
        <v>-9.0338427947598277E-2</v>
      </c>
      <c r="K30" s="34">
        <v>-7.1222076215505914E-2</v>
      </c>
      <c r="L30" s="34">
        <v>-0.1637146960268071</v>
      </c>
      <c r="M30" s="34">
        <v>-0.1156979902227051</v>
      </c>
      <c r="N30" s="34">
        <v>-0.13380105236782758</v>
      </c>
      <c r="O30" s="34">
        <v>0.17874251497005988</v>
      </c>
    </row>
    <row r="31" spans="1:15" x14ac:dyDescent="0.3">
      <c r="A31" s="10"/>
      <c r="B31" s="227"/>
      <c r="C31" s="35" t="s">
        <v>29</v>
      </c>
      <c r="D31" s="36">
        <v>-0.13443871835088506</v>
      </c>
      <c r="E31" s="36">
        <v>-0.15290969899665552</v>
      </c>
      <c r="F31" s="36">
        <v>-6.0328051153739182E-2</v>
      </c>
      <c r="G31" s="36">
        <v>-7.2575324389707485E-2</v>
      </c>
      <c r="H31" s="36">
        <v>-0.13962160680010971</v>
      </c>
      <c r="I31" s="36">
        <v>-9.3064091308165064E-2</v>
      </c>
      <c r="J31" s="36">
        <v>-9.2669432918395578E-2</v>
      </c>
      <c r="K31" s="36">
        <v>-8.9866025420817564E-2</v>
      </c>
      <c r="L31" s="36">
        <v>-9.9134823359769308E-2</v>
      </c>
      <c r="M31" s="36">
        <v>-0.10078441979983765</v>
      </c>
      <c r="N31" s="36">
        <v>-0.10400136715412223</v>
      </c>
      <c r="O31" s="36">
        <v>-8.2684363784113257E-2</v>
      </c>
    </row>
    <row r="32" spans="1:15" x14ac:dyDescent="0.3">
      <c r="A32" s="10"/>
      <c r="B32" s="227"/>
      <c r="C32" s="33" t="s">
        <v>22</v>
      </c>
      <c r="D32" s="37">
        <v>3863</v>
      </c>
      <c r="E32" s="38">
        <v>6332</v>
      </c>
      <c r="F32" s="38">
        <v>10140</v>
      </c>
      <c r="G32" s="37">
        <v>12651</v>
      </c>
      <c r="H32" s="38">
        <v>15689</v>
      </c>
      <c r="I32" s="37">
        <v>19627</v>
      </c>
      <c r="J32" s="37">
        <v>22960</v>
      </c>
      <c r="K32" s="38">
        <v>26494</v>
      </c>
      <c r="L32" s="37">
        <v>29988</v>
      </c>
      <c r="M32" s="37">
        <v>33244</v>
      </c>
      <c r="N32" s="38">
        <v>36701</v>
      </c>
      <c r="O32" s="37">
        <v>40638</v>
      </c>
    </row>
    <row r="33" spans="1:15" ht="15" thickBot="1" x14ac:dyDescent="0.35">
      <c r="A33" s="10"/>
      <c r="B33" s="227"/>
      <c r="C33" s="41" t="s">
        <v>23</v>
      </c>
      <c r="D33" s="42">
        <v>4463</v>
      </c>
      <c r="E33" s="42">
        <v>7475</v>
      </c>
      <c r="F33" s="43">
        <v>10791</v>
      </c>
      <c r="G33" s="42">
        <v>13641</v>
      </c>
      <c r="H33" s="42">
        <v>18235</v>
      </c>
      <c r="I33" s="39">
        <v>21641</v>
      </c>
      <c r="J33" s="42">
        <v>25305</v>
      </c>
      <c r="K33" s="42">
        <v>29110</v>
      </c>
      <c r="L33" s="39">
        <v>33288</v>
      </c>
      <c r="M33" s="42">
        <v>36970</v>
      </c>
      <c r="N33" s="42">
        <v>40961</v>
      </c>
      <c r="O33" s="39">
        <v>44301</v>
      </c>
    </row>
    <row r="34" spans="1:15" x14ac:dyDescent="0.3">
      <c r="A34" s="44"/>
      <c r="B34" s="234" t="s">
        <v>30</v>
      </c>
      <c r="C34" s="45" t="s">
        <v>31</v>
      </c>
      <c r="D34" s="46">
        <f>+D22/D10</f>
        <v>0.8049918761019117</v>
      </c>
      <c r="E34" s="46">
        <f>+E22/E10</f>
        <v>0.66412007098384818</v>
      </c>
      <c r="F34" s="46">
        <f>+F22/F10</f>
        <v>0.95384031991174845</v>
      </c>
      <c r="G34" s="46">
        <f>[1]INDICADORES!G52</f>
        <v>0.71865551624316504</v>
      </c>
      <c r="H34" s="46">
        <f>[1]INDICADORES!H52</f>
        <v>0.74615192611698145</v>
      </c>
      <c r="I34" s="46">
        <f>[1]INDICADORES!I52</f>
        <v>0.71928651059085846</v>
      </c>
      <c r="J34" s="46">
        <v>0.71158550717173541</v>
      </c>
      <c r="K34" s="46">
        <v>0.72426919277038415</v>
      </c>
      <c r="L34" s="46">
        <v>0.78458135860979461</v>
      </c>
      <c r="M34" s="46">
        <v>0.65130303030303027</v>
      </c>
      <c r="N34" s="46">
        <v>0.74668316689210579</v>
      </c>
      <c r="O34" s="46">
        <v>0.73037956415067107</v>
      </c>
    </row>
    <row r="35" spans="1:15" x14ac:dyDescent="0.3">
      <c r="A35" s="47"/>
      <c r="B35" s="235"/>
      <c r="C35" s="17" t="s">
        <v>32</v>
      </c>
      <c r="D35" s="48">
        <f t="shared" ref="D35:F36" si="0">+D26/D14</f>
        <v>0.8049918761019117</v>
      </c>
      <c r="E35" s="48">
        <f t="shared" si="0"/>
        <v>0.72966191655676005</v>
      </c>
      <c r="F35" s="48">
        <f t="shared" si="0"/>
        <v>0.80098045666907947</v>
      </c>
      <c r="G35" s="48">
        <f>[1]INDICADORES!G53</f>
        <v>0.78004776236587281</v>
      </c>
      <c r="H35" s="48">
        <f>[1]INDICADORES!H53</f>
        <v>0.77232850583279122</v>
      </c>
      <c r="I35" s="48">
        <f>[1]INDICADORES!I53</f>
        <v>0.76252902800591116</v>
      </c>
      <c r="J35" s="48">
        <v>0.75404004428386295</v>
      </c>
      <c r="K35" s="48">
        <v>0.7502093802345059</v>
      </c>
      <c r="L35" s="48">
        <v>0.75384646245812525</v>
      </c>
      <c r="M35" s="48">
        <v>0.74365714561013652</v>
      </c>
      <c r="N35" s="48">
        <v>0.74394375948949576</v>
      </c>
      <c r="O35" s="48">
        <v>0.74277331393929735</v>
      </c>
    </row>
    <row r="36" spans="1:15" ht="15" thickBot="1" x14ac:dyDescent="0.35">
      <c r="A36" s="49"/>
      <c r="B36" s="236"/>
      <c r="C36" s="50" t="s">
        <v>33</v>
      </c>
      <c r="D36" s="51">
        <f t="shared" si="0"/>
        <v>0.86543928523081093</v>
      </c>
      <c r="E36" s="51">
        <f t="shared" si="0"/>
        <v>0.75178328522610394</v>
      </c>
      <c r="F36" s="51">
        <f t="shared" si="0"/>
        <v>0.76378799517173268</v>
      </c>
      <c r="G36" s="51">
        <f>[1]INDICADORES!G54</f>
        <v>0.75147240721172359</v>
      </c>
      <c r="H36" s="51">
        <f>[1]INDICADORES!H54</f>
        <v>0.75674637534911882</v>
      </c>
      <c r="I36" s="51">
        <f>[1]INDICADORES!I54</f>
        <v>0.74817637563596984</v>
      </c>
      <c r="J36" s="51">
        <v>0.75050671234851629</v>
      </c>
      <c r="K36" s="51">
        <v>0.73863241673379199</v>
      </c>
      <c r="L36" s="51">
        <v>0.73834410472443235</v>
      </c>
      <c r="M36" s="51">
        <v>0.7332359149212534</v>
      </c>
      <c r="N36" s="51">
        <v>0.73552831990403511</v>
      </c>
      <c r="O36" s="51">
        <v>0.73324079425612854</v>
      </c>
    </row>
    <row r="37" spans="1:15" x14ac:dyDescent="0.3">
      <c r="A37" s="191" t="s">
        <v>34</v>
      </c>
      <c r="B37" s="194" t="s">
        <v>35</v>
      </c>
      <c r="C37" s="4" t="s">
        <v>18</v>
      </c>
      <c r="D37" s="18">
        <v>594719.61</v>
      </c>
      <c r="E37" s="18">
        <v>596730.42000000004</v>
      </c>
      <c r="F37" s="18">
        <v>548244.32999999996</v>
      </c>
      <c r="G37" s="18">
        <f>[1]INDICADORES!G55</f>
        <v>567119.05000000005</v>
      </c>
      <c r="H37" s="18">
        <f>[1]INDICADORES!H55</f>
        <v>616417.12000000011</v>
      </c>
      <c r="I37" s="18">
        <f>[1]INDICADORES!I55</f>
        <v>617037.44000000006</v>
      </c>
      <c r="J37" s="18">
        <v>666030.01</v>
      </c>
      <c r="K37" s="18">
        <v>627396.84</v>
      </c>
      <c r="L37" s="18">
        <v>593614.75</v>
      </c>
      <c r="M37" s="18">
        <v>614951.64</v>
      </c>
      <c r="N37" s="18">
        <v>643013.12</v>
      </c>
      <c r="O37" s="18">
        <v>641510.29</v>
      </c>
    </row>
    <row r="38" spans="1:15" ht="15" thickBot="1" x14ac:dyDescent="0.35">
      <c r="A38" s="193"/>
      <c r="B38" s="195"/>
      <c r="C38" s="52" t="s">
        <v>19</v>
      </c>
      <c r="D38" s="53">
        <v>515039</v>
      </c>
      <c r="E38" s="54">
        <v>521740</v>
      </c>
      <c r="F38" s="54">
        <v>514576</v>
      </c>
      <c r="G38" s="53">
        <f>[1]INDICADORES!G56</f>
        <v>523922</v>
      </c>
      <c r="H38" s="54">
        <f>[1]INDICADORES!H56</f>
        <v>529713</v>
      </c>
      <c r="I38" s="54">
        <f>[1]INDICADORES!I56</f>
        <v>651774</v>
      </c>
      <c r="J38" s="53">
        <v>625788</v>
      </c>
      <c r="K38" s="54">
        <v>573837</v>
      </c>
      <c r="L38" s="54">
        <v>617611</v>
      </c>
      <c r="M38" s="53">
        <v>602965</v>
      </c>
      <c r="N38" s="54">
        <v>5989113</v>
      </c>
      <c r="O38" s="54">
        <v>582601</v>
      </c>
    </row>
    <row r="39" spans="1:15" ht="24" x14ac:dyDescent="0.3">
      <c r="A39" s="10"/>
      <c r="B39" s="195"/>
      <c r="C39" s="11" t="s">
        <v>20</v>
      </c>
      <c r="D39" s="12">
        <v>0.15470791532291717</v>
      </c>
      <c r="E39" s="12">
        <v>0.14373139878100205</v>
      </c>
      <c r="F39" s="12">
        <v>6.5429266036503675E-2</v>
      </c>
      <c r="G39" s="12">
        <f>[1]INDICADORES!G57</f>
        <v>8.2449391321609111E-2</v>
      </c>
      <c r="H39" s="12">
        <f>[1]INDICADORES!H57</f>
        <v>0.16368131422109733</v>
      </c>
      <c r="I39" s="12">
        <f>[1]INDICADORES!I57</f>
        <v>-5.3295406076339202E-2</v>
      </c>
      <c r="J39" s="12">
        <v>6.4306138820175551E-2</v>
      </c>
      <c r="K39" s="12">
        <v>9.3336330700181325E-2</v>
      </c>
      <c r="L39" s="12">
        <v>-3.8853339723547653E-2</v>
      </c>
      <c r="M39" s="12">
        <v>1.9879495493104971E-2</v>
      </c>
      <c r="N39" s="12">
        <v>-0.89263633529706321</v>
      </c>
      <c r="O39" s="12">
        <v>0.10111429606197042</v>
      </c>
    </row>
    <row r="40" spans="1:15" ht="24" x14ac:dyDescent="0.3">
      <c r="A40" s="10"/>
      <c r="B40" s="195"/>
      <c r="C40" s="24" t="s">
        <v>21</v>
      </c>
      <c r="D40" s="25">
        <v>0.15470791532291717</v>
      </c>
      <c r="E40" s="25">
        <v>0.14918418486485541</v>
      </c>
      <c r="F40" s="25">
        <v>0.12140313467903852</v>
      </c>
      <c r="G40" s="25">
        <f>[1]INDICADORES!G58</f>
        <v>0.11156891826970572</v>
      </c>
      <c r="H40" s="25">
        <f>[1]INDICADORES!H58</f>
        <v>0.12216573959976817</v>
      </c>
      <c r="I40" s="25">
        <f>[1]INDICADORES!I58</f>
        <v>8.7050817928471469E-2</v>
      </c>
      <c r="J40" s="25">
        <v>8.33848406924107E-2</v>
      </c>
      <c r="K40" s="25">
        <v>8.4666266791341593E-2</v>
      </c>
      <c r="L40" s="25">
        <v>6.9631369728025305E-2</v>
      </c>
      <c r="M40" s="25">
        <v>6.4347095675241883E-2</v>
      </c>
      <c r="N40" s="25">
        <v>-0.42694757141174611</v>
      </c>
      <c r="O40" s="25">
        <v>-0.40183062842940043</v>
      </c>
    </row>
    <row r="41" spans="1:15" x14ac:dyDescent="0.3">
      <c r="A41" s="10"/>
      <c r="B41" s="195"/>
      <c r="C41" s="11" t="s">
        <v>22</v>
      </c>
      <c r="D41" s="15">
        <v>594719.61</v>
      </c>
      <c r="E41" s="15">
        <v>1191450.03</v>
      </c>
      <c r="F41" s="15">
        <v>1739694.3599999999</v>
      </c>
      <c r="G41" s="15">
        <f>[1]INDICADORES!G59</f>
        <v>2306813.41</v>
      </c>
      <c r="H41" s="15">
        <f>[1]INDICADORES!H59</f>
        <v>2923230.5300000003</v>
      </c>
      <c r="I41" s="15">
        <f>[1]INDICADORES!I59</f>
        <v>3540267.97</v>
      </c>
      <c r="J41" s="15">
        <v>4206297.9800000004</v>
      </c>
      <c r="K41" s="15">
        <v>4833694.82</v>
      </c>
      <c r="L41" s="15">
        <v>5427309.5700000003</v>
      </c>
      <c r="M41" s="15">
        <v>6042261.21</v>
      </c>
      <c r="N41" s="15">
        <v>6685274.3300000001</v>
      </c>
      <c r="O41" s="15">
        <v>7326784.6200000001</v>
      </c>
    </row>
    <row r="42" spans="1:15" ht="15" thickBot="1" x14ac:dyDescent="0.35">
      <c r="A42" s="10"/>
      <c r="B42" s="196"/>
      <c r="C42" s="55" t="s">
        <v>23</v>
      </c>
      <c r="D42" s="21">
        <v>515039</v>
      </c>
      <c r="E42" s="21">
        <v>1036779</v>
      </c>
      <c r="F42" s="21">
        <v>1551355</v>
      </c>
      <c r="G42" s="21">
        <f>[1]INDICADORES!G60</f>
        <v>2075277</v>
      </c>
      <c r="H42" s="21">
        <f>[1]INDICADORES!H60</f>
        <v>2604990</v>
      </c>
      <c r="I42" s="21">
        <f>[1]INDICADORES!I60</f>
        <v>3256764</v>
      </c>
      <c r="J42" s="21">
        <v>3882552</v>
      </c>
      <c r="K42" s="21">
        <v>4456389</v>
      </c>
      <c r="L42" s="21">
        <v>5074000</v>
      </c>
      <c r="M42" s="21">
        <v>5676965</v>
      </c>
      <c r="N42" s="21">
        <v>11666078</v>
      </c>
      <c r="O42" s="21">
        <v>12248679</v>
      </c>
    </row>
    <row r="43" spans="1:15" x14ac:dyDescent="0.3">
      <c r="A43" s="191" t="s">
        <v>34</v>
      </c>
      <c r="B43" s="194" t="s">
        <v>36</v>
      </c>
      <c r="C43" s="17" t="s">
        <v>18</v>
      </c>
      <c r="D43" s="56">
        <v>12562.24</v>
      </c>
      <c r="E43" s="56">
        <v>10853.89</v>
      </c>
      <c r="F43" s="56">
        <v>8201.31</v>
      </c>
      <c r="G43" s="56">
        <f>[1]INDICADORES!G61</f>
        <v>13178.310000000001</v>
      </c>
      <c r="H43" s="56">
        <f>[1]INDICADORES!H61</f>
        <v>22005.41</v>
      </c>
      <c r="I43" s="56">
        <f>[1]INDICADORES!I61</f>
        <v>17578.420000000002</v>
      </c>
      <c r="J43" s="56">
        <v>17431.05</v>
      </c>
      <c r="K43" s="56">
        <v>8089.4000000000005</v>
      </c>
      <c r="L43" s="56">
        <v>21301</v>
      </c>
      <c r="M43" s="56">
        <v>22415.13</v>
      </c>
      <c r="N43" s="56">
        <v>22227.360000000001</v>
      </c>
      <c r="O43" s="56">
        <v>16037.42</v>
      </c>
    </row>
    <row r="44" spans="1:15" ht="15" thickBot="1" x14ac:dyDescent="0.35">
      <c r="A44" s="193"/>
      <c r="B44" s="195"/>
      <c r="C44" s="52" t="s">
        <v>19</v>
      </c>
      <c r="D44" s="53">
        <v>25047</v>
      </c>
      <c r="E44" s="54">
        <v>29145</v>
      </c>
      <c r="F44" s="54">
        <v>34658</v>
      </c>
      <c r="G44" s="53">
        <f>[1]INDICADORES!G62</f>
        <v>29009</v>
      </c>
      <c r="H44" s="54">
        <f>[1]INDICADORES!H62</f>
        <v>15875</v>
      </c>
      <c r="I44" s="54">
        <f>[1]INDICADORES!I62</f>
        <v>28193</v>
      </c>
      <c r="J44" s="53">
        <v>23956</v>
      </c>
      <c r="K44" s="54">
        <v>19420</v>
      </c>
      <c r="L44" s="54">
        <v>23129</v>
      </c>
      <c r="M44" s="53">
        <v>14508</v>
      </c>
      <c r="N44" s="54">
        <v>13826</v>
      </c>
      <c r="O44" s="54">
        <v>14903</v>
      </c>
    </row>
    <row r="45" spans="1:15" ht="24" x14ac:dyDescent="0.3">
      <c r="A45" s="10"/>
      <c r="B45" s="195"/>
      <c r="C45" s="11" t="s">
        <v>20</v>
      </c>
      <c r="D45" s="12">
        <v>-0.49845330778137098</v>
      </c>
      <c r="E45" s="12">
        <v>-0.62758998112883857</v>
      </c>
      <c r="F45" s="12">
        <v>-0.76336459114778699</v>
      </c>
      <c r="G45" s="12">
        <f>[1]INDICADORES!G63</f>
        <v>-0.54571650177531106</v>
      </c>
      <c r="H45" s="12">
        <f>[1]INDICADORES!H63</f>
        <v>0.38616755905511813</v>
      </c>
      <c r="I45" s="12">
        <f>[1]INDICADORES!I63</f>
        <v>-0.37649700280211396</v>
      </c>
      <c r="J45" s="12">
        <v>-0.27237226582067131</v>
      </c>
      <c r="K45" s="12">
        <v>-0.58345005149330587</v>
      </c>
      <c r="L45" s="12">
        <v>-7.9034977733581258E-2</v>
      </c>
      <c r="M45" s="12">
        <v>0.54501861042183619</v>
      </c>
      <c r="N45" s="12">
        <v>0.60764935628525962</v>
      </c>
      <c r="O45" s="12">
        <v>7.6120244246124846E-2</v>
      </c>
    </row>
    <row r="46" spans="1:15" ht="24" x14ac:dyDescent="0.3">
      <c r="A46" s="10"/>
      <c r="B46" s="195"/>
      <c r="C46" s="24" t="s">
        <v>21</v>
      </c>
      <c r="D46" s="25">
        <v>-0.49845330778137098</v>
      </c>
      <c r="E46" s="25">
        <v>-0.56790430321818719</v>
      </c>
      <c r="F46" s="25">
        <v>-0.64414811480022516</v>
      </c>
      <c r="G46" s="25">
        <f>[1]INDICADORES!G64</f>
        <v>-0.61992083761104366</v>
      </c>
      <c r="H46" s="25">
        <f>[1]INDICADORES!H64</f>
        <v>-0.50049232057666715</v>
      </c>
      <c r="I46" s="25">
        <f>[1]INDICADORES!I64</f>
        <v>-0.47890358000827538</v>
      </c>
      <c r="J46" s="25">
        <v>-0.45228649204069227</v>
      </c>
      <c r="K46" s="25">
        <v>-0.46469350179977886</v>
      </c>
      <c r="L46" s="25">
        <v>-0.42564513728374309</v>
      </c>
      <c r="M46" s="25">
        <v>-0.36767860377047834</v>
      </c>
      <c r="N46" s="25">
        <v>-0.31516041843546261</v>
      </c>
      <c r="O46" s="25">
        <v>-0.29369585782698793</v>
      </c>
    </row>
    <row r="47" spans="1:15" x14ac:dyDescent="0.3">
      <c r="A47" s="10"/>
      <c r="B47" s="195"/>
      <c r="C47" s="11" t="s">
        <v>22</v>
      </c>
      <c r="D47" s="15">
        <v>12562.24</v>
      </c>
      <c r="E47" s="15">
        <v>23416.129999999997</v>
      </c>
      <c r="F47" s="15">
        <v>31617.439999999995</v>
      </c>
      <c r="G47" s="15">
        <f>[1]INDICADORES!G65</f>
        <v>44795.75</v>
      </c>
      <c r="H47" s="15">
        <f>[1]INDICADORES!H65</f>
        <v>66801.16</v>
      </c>
      <c r="I47" s="15">
        <f>[1]INDICADORES!I65</f>
        <v>84379.58</v>
      </c>
      <c r="J47" s="15">
        <v>101810.63</v>
      </c>
      <c r="K47" s="15">
        <v>109900.03</v>
      </c>
      <c r="L47" s="15">
        <v>131201.03</v>
      </c>
      <c r="M47" s="15">
        <v>153616.16</v>
      </c>
      <c r="N47" s="15">
        <v>175843.52000000002</v>
      </c>
      <c r="O47" s="15">
        <v>191880.94000000003</v>
      </c>
    </row>
    <row r="48" spans="1:15" ht="15" thickBot="1" x14ac:dyDescent="0.35">
      <c r="A48" s="10"/>
      <c r="B48" s="196"/>
      <c r="C48" s="55" t="s">
        <v>23</v>
      </c>
      <c r="D48" s="21">
        <v>25047</v>
      </c>
      <c r="E48" s="21">
        <v>54192</v>
      </c>
      <c r="F48" s="21">
        <v>88850</v>
      </c>
      <c r="G48" s="21">
        <f>[1]INDICADORES!G66</f>
        <v>117859</v>
      </c>
      <c r="H48" s="21">
        <f>[1]INDICADORES!H66</f>
        <v>133734</v>
      </c>
      <c r="I48" s="21">
        <f>[1]INDICADORES!I66</f>
        <v>161927</v>
      </c>
      <c r="J48" s="21">
        <v>185883</v>
      </c>
      <c r="K48" s="21">
        <v>205303</v>
      </c>
      <c r="L48" s="21">
        <v>228432</v>
      </c>
      <c r="M48" s="21">
        <v>242940</v>
      </c>
      <c r="N48" s="21">
        <v>256766</v>
      </c>
      <c r="O48" s="21">
        <v>271669</v>
      </c>
    </row>
    <row r="49" spans="1:15" x14ac:dyDescent="0.3">
      <c r="A49" s="191" t="s">
        <v>34</v>
      </c>
      <c r="B49" s="226" t="s">
        <v>37</v>
      </c>
      <c r="C49" s="57" t="s">
        <v>18</v>
      </c>
      <c r="D49" s="56">
        <v>349622.48</v>
      </c>
      <c r="E49" s="58">
        <v>299282.15999999997</v>
      </c>
      <c r="F49" s="59">
        <v>410773.66</v>
      </c>
      <c r="G49" s="56">
        <f>[1]INDICADORES!G67</f>
        <v>322478.46999999997</v>
      </c>
      <c r="H49" s="58">
        <f>[1]INDICADORES!H67</f>
        <v>368976.2</v>
      </c>
      <c r="I49" s="59">
        <f>[1]INDICADORES!I67</f>
        <v>370961.26</v>
      </c>
      <c r="J49" s="56">
        <v>391080.71</v>
      </c>
      <c r="K49" s="58">
        <v>360523.55</v>
      </c>
      <c r="L49" s="59">
        <v>362299.18</v>
      </c>
      <c r="M49" s="56">
        <v>334303.33</v>
      </c>
      <c r="N49" s="58">
        <v>383616.75</v>
      </c>
      <c r="O49" s="59">
        <v>388984.08</v>
      </c>
    </row>
    <row r="50" spans="1:15" ht="15" thickBot="1" x14ac:dyDescent="0.35">
      <c r="A50" s="193"/>
      <c r="B50" s="227"/>
      <c r="C50" s="60" t="s">
        <v>19</v>
      </c>
      <c r="D50" s="61">
        <v>348569.2</v>
      </c>
      <c r="E50" s="62">
        <v>279567.82</v>
      </c>
      <c r="F50" s="63">
        <v>345883.29</v>
      </c>
      <c r="G50" s="61">
        <f>[1]INDICADORES!G68</f>
        <v>312905.34999999998</v>
      </c>
      <c r="H50" s="62">
        <f>[1]INDICADORES!H68</f>
        <v>314919.51</v>
      </c>
      <c r="I50" s="63">
        <f>[1]INDICADORES!I68</f>
        <v>378948.54</v>
      </c>
      <c r="J50" s="61">
        <v>416017.98</v>
      </c>
      <c r="K50" s="62">
        <v>327589.84999999998</v>
      </c>
      <c r="L50" s="63">
        <v>383008.31</v>
      </c>
      <c r="M50" s="61">
        <v>350544.93</v>
      </c>
      <c r="N50" s="62">
        <v>369684.72</v>
      </c>
      <c r="O50" s="63">
        <v>342127.15</v>
      </c>
    </row>
    <row r="51" spans="1:15" ht="24" x14ac:dyDescent="0.3">
      <c r="A51" s="10"/>
      <c r="B51" s="227"/>
      <c r="C51" s="64" t="s">
        <v>20</v>
      </c>
      <c r="D51" s="65">
        <v>3.0217242372532205E-3</v>
      </c>
      <c r="E51" s="12">
        <v>7.0517200441738925E-2</v>
      </c>
      <c r="F51" s="12">
        <v>0.18760770432130447</v>
      </c>
      <c r="G51" s="65">
        <f>[1]INDICADORES!G69</f>
        <v>3.0594299522203716E-2</v>
      </c>
      <c r="H51" s="12">
        <f>[1]INDICADORES!H69</f>
        <v>0.17165240095794632</v>
      </c>
      <c r="I51" s="12">
        <f>[1]INDICADORES!I69</f>
        <v>-2.1077479279904221E-2</v>
      </c>
      <c r="J51" s="65">
        <v>-5.9942769781248351E-2</v>
      </c>
      <c r="K51" s="12">
        <v>0.10053333459507363</v>
      </c>
      <c r="L51" s="12">
        <v>-5.4069662352756787E-2</v>
      </c>
      <c r="M51" s="65">
        <v>-4.6332434475660489E-2</v>
      </c>
      <c r="N51" s="12">
        <v>3.7686247892528613E-2</v>
      </c>
      <c r="O51" s="12">
        <v>0.13695764864027882</v>
      </c>
    </row>
    <row r="52" spans="1:15" ht="24" x14ac:dyDescent="0.3">
      <c r="A52" s="10"/>
      <c r="B52" s="227"/>
      <c r="C52" s="66" t="s">
        <v>21</v>
      </c>
      <c r="D52" s="67">
        <v>3.0217242372532205E-3</v>
      </c>
      <c r="E52" s="68">
        <v>3.3062244922293926E-2</v>
      </c>
      <c r="F52" s="68">
        <v>8.7942714459413818E-2</v>
      </c>
      <c r="G52" s="67">
        <f>[1]INDICADORES!G70</f>
        <v>7.3998920807903934E-2</v>
      </c>
      <c r="H52" s="68">
        <f>[1]INDICADORES!H70</f>
        <v>9.3197396849534098E-2</v>
      </c>
      <c r="I52" s="68">
        <f>[1]INDICADORES!I70</f>
        <v>7.1335303260832372E-2</v>
      </c>
      <c r="J52" s="67">
        <v>4.8549183269378515E-2</v>
      </c>
      <c r="K52" s="68">
        <v>5.4799906624630301E-2</v>
      </c>
      <c r="L52" s="68">
        <v>4.1381029927545221E-2</v>
      </c>
      <c r="M52" s="67">
        <v>3.2489210284004644E-2</v>
      </c>
      <c r="N52" s="68">
        <v>3.2991155515037063E-2</v>
      </c>
      <c r="O52" s="68">
        <v>4.1521551331894946E-2</v>
      </c>
    </row>
    <row r="53" spans="1:15" x14ac:dyDescent="0.3">
      <c r="A53" s="10"/>
      <c r="B53" s="227"/>
      <c r="C53" s="64" t="s">
        <v>22</v>
      </c>
      <c r="D53" s="5">
        <v>349622.48</v>
      </c>
      <c r="E53" s="15">
        <v>648904.6399999999</v>
      </c>
      <c r="F53" s="15">
        <v>1059678.2999999998</v>
      </c>
      <c r="G53" s="5">
        <f>[1]INDICADORES!G71</f>
        <v>1382156.7699999998</v>
      </c>
      <c r="H53" s="15">
        <f>[1]INDICADORES!H71</f>
        <v>1751132.9699999997</v>
      </c>
      <c r="I53" s="15">
        <f>[1]INDICADORES!I71</f>
        <v>2122094.2299999995</v>
      </c>
      <c r="J53" s="5">
        <v>2513174.9399999995</v>
      </c>
      <c r="K53" s="15">
        <v>2873698.4899999993</v>
      </c>
      <c r="L53" s="15">
        <v>3235997.6699999995</v>
      </c>
      <c r="M53" s="5">
        <v>3570300.9999999995</v>
      </c>
      <c r="N53" s="15">
        <v>3953917.7499999995</v>
      </c>
      <c r="O53" s="15">
        <v>4342901.8299999991</v>
      </c>
    </row>
    <row r="54" spans="1:15" ht="15" thickBot="1" x14ac:dyDescent="0.35">
      <c r="A54" s="10"/>
      <c r="B54" s="228"/>
      <c r="C54" s="69" t="s">
        <v>23</v>
      </c>
      <c r="D54" s="70">
        <v>348569.2</v>
      </c>
      <c r="E54" s="63">
        <v>628137.02</v>
      </c>
      <c r="F54" s="63">
        <v>974020.31</v>
      </c>
      <c r="G54" s="70">
        <f>[1]INDICADORES!G72</f>
        <v>1286925.6600000001</v>
      </c>
      <c r="H54" s="63">
        <f>[1]INDICADORES!H72</f>
        <v>1601845.1700000002</v>
      </c>
      <c r="I54" s="63">
        <f>[1]INDICADORES!I72</f>
        <v>1980793.7100000002</v>
      </c>
      <c r="J54" s="70">
        <v>2396811.6900000004</v>
      </c>
      <c r="K54" s="63">
        <v>2724401.5400000005</v>
      </c>
      <c r="L54" s="63">
        <v>3107409.8500000006</v>
      </c>
      <c r="M54" s="70">
        <v>3457954.7800000007</v>
      </c>
      <c r="N54" s="63">
        <v>3827639.5000000009</v>
      </c>
      <c r="O54" s="63">
        <v>4169766.6500000008</v>
      </c>
    </row>
    <row r="55" spans="1:15" x14ac:dyDescent="0.3">
      <c r="A55" s="10"/>
      <c r="B55" s="226" t="s">
        <v>38</v>
      </c>
      <c r="C55" s="57" t="s">
        <v>18</v>
      </c>
      <c r="D55" s="56">
        <v>232932.63</v>
      </c>
      <c r="E55" s="58">
        <v>178056.64</v>
      </c>
      <c r="F55" s="59">
        <v>249112.64</v>
      </c>
      <c r="G55" s="56">
        <f>[1]INDICADORES!G73</f>
        <v>188219.99</v>
      </c>
      <c r="H55" s="58">
        <f>[1]INDICADORES!H73</f>
        <v>183741.12</v>
      </c>
      <c r="I55" s="59">
        <f>[1]INDICADORES!I73</f>
        <v>228542.26</v>
      </c>
      <c r="J55" s="56">
        <v>217196.73</v>
      </c>
      <c r="K55" s="58">
        <v>236812.41</v>
      </c>
      <c r="L55" s="59">
        <v>217154.72</v>
      </c>
      <c r="M55" s="56">
        <v>193144.03</v>
      </c>
      <c r="N55" s="58">
        <v>212369.97</v>
      </c>
      <c r="O55" s="59">
        <v>250814.07999999999</v>
      </c>
    </row>
    <row r="56" spans="1:15" x14ac:dyDescent="0.3">
      <c r="A56" s="10"/>
      <c r="B56" s="227"/>
      <c r="C56" s="60" t="s">
        <v>19</v>
      </c>
      <c r="D56" s="61">
        <v>228869.05</v>
      </c>
      <c r="E56" s="62">
        <v>151088.74</v>
      </c>
      <c r="F56" s="63">
        <v>166206.35999999999</v>
      </c>
      <c r="G56" s="61">
        <f>[1]INDICADORES!G74</f>
        <v>165854.63</v>
      </c>
      <c r="H56" s="62">
        <f>[1]INDICADORES!H74</f>
        <v>245058.89</v>
      </c>
      <c r="I56" s="63">
        <f>[1]INDICADORES!I74</f>
        <v>176928.75</v>
      </c>
      <c r="J56" s="61">
        <v>183224.44</v>
      </c>
      <c r="K56" s="62">
        <v>191517.12</v>
      </c>
      <c r="L56" s="63">
        <v>228478.8</v>
      </c>
      <c r="M56" s="61">
        <v>190083.96</v>
      </c>
      <c r="N56" s="62">
        <v>214989.28</v>
      </c>
      <c r="O56" s="63">
        <v>187799.6</v>
      </c>
    </row>
    <row r="57" spans="1:15" ht="24" x14ac:dyDescent="0.3">
      <c r="A57" s="10"/>
      <c r="B57" s="227"/>
      <c r="C57" s="64" t="s">
        <v>20</v>
      </c>
      <c r="D57" s="65">
        <v>1.775504376847814E-2</v>
      </c>
      <c r="E57" s="12">
        <v>0.17849046858157669</v>
      </c>
      <c r="F57" s="12">
        <v>0.49881532812583118</v>
      </c>
      <c r="G57" s="65">
        <f>[1]INDICADORES!G75</f>
        <v>0.13484917484667136</v>
      </c>
      <c r="H57" s="12">
        <f>[1]INDICADORES!H75</f>
        <v>-0.25021646837623401</v>
      </c>
      <c r="I57" s="12">
        <f>[1]INDICADORES!I75</f>
        <v>0.29171918074366099</v>
      </c>
      <c r="J57" s="65">
        <v>0.18541352889385276</v>
      </c>
      <c r="K57" s="12">
        <v>0.236507785831366</v>
      </c>
      <c r="L57" s="12">
        <v>-4.9562935379562467E-2</v>
      </c>
      <c r="M57" s="65">
        <v>1.6098517728692086E-2</v>
      </c>
      <c r="N57" s="12">
        <v>-1.2183444681520883E-2</v>
      </c>
      <c r="O57" s="12">
        <v>0.3355410767648066</v>
      </c>
    </row>
    <row r="58" spans="1:15" ht="24" x14ac:dyDescent="0.3">
      <c r="A58" s="10"/>
      <c r="B58" s="227"/>
      <c r="C58" s="66" t="s">
        <v>21</v>
      </c>
      <c r="D58" s="67">
        <v>1.775504376847814E-2</v>
      </c>
      <c r="E58" s="68">
        <v>8.1670861386997862E-2</v>
      </c>
      <c r="F58" s="68">
        <v>0.20861449804056198</v>
      </c>
      <c r="G58" s="67">
        <f>[1]INDICADORES!G76</f>
        <v>0.1914319170064589</v>
      </c>
      <c r="H58" s="68">
        <f>[1]INDICADORES!H76</f>
        <v>7.8348238967899109E-2</v>
      </c>
      <c r="I58" s="68">
        <f>[1]INDICADORES!I76</f>
        <v>0.11163857432129887</v>
      </c>
      <c r="J58" s="67">
        <v>0.1219005376172253</v>
      </c>
      <c r="K58" s="68">
        <v>0.13644852734119306</v>
      </c>
      <c r="L58" s="68">
        <v>0.11198443533088986</v>
      </c>
      <c r="M58" s="67">
        <v>0.10252754052519841</v>
      </c>
      <c r="N58" s="68">
        <v>9.1015785921525705E-2</v>
      </c>
      <c r="O58" s="68">
        <v>0.11072384965240234</v>
      </c>
    </row>
    <row r="59" spans="1:15" x14ac:dyDescent="0.3">
      <c r="A59" s="10"/>
      <c r="B59" s="227"/>
      <c r="C59" s="64" t="s">
        <v>22</v>
      </c>
      <c r="D59" s="5">
        <v>232932.63</v>
      </c>
      <c r="E59" s="15">
        <v>410989.27</v>
      </c>
      <c r="F59" s="15">
        <v>660101.91</v>
      </c>
      <c r="G59" s="5">
        <f>[1]INDICADORES!G77</f>
        <v>848321.9</v>
      </c>
      <c r="H59" s="15">
        <f>[1]INDICADORES!H77</f>
        <v>1032063.02</v>
      </c>
      <c r="I59" s="15">
        <f>[1]INDICADORES!I77</f>
        <v>1260605.28</v>
      </c>
      <c r="J59" s="5">
        <v>1477802.01</v>
      </c>
      <c r="K59" s="15">
        <v>1714614.42</v>
      </c>
      <c r="L59" s="15">
        <v>1931769.14</v>
      </c>
      <c r="M59" s="5">
        <v>2124913.17</v>
      </c>
      <c r="N59" s="15">
        <v>2337283.14</v>
      </c>
      <c r="O59" s="15">
        <v>2588097.2200000002</v>
      </c>
    </row>
    <row r="60" spans="1:15" ht="15" thickBot="1" x14ac:dyDescent="0.35">
      <c r="A60" s="10"/>
      <c r="B60" s="228"/>
      <c r="C60" s="69" t="s">
        <v>23</v>
      </c>
      <c r="D60" s="70">
        <v>228869.05</v>
      </c>
      <c r="E60" s="63">
        <v>379957.79</v>
      </c>
      <c r="F60" s="63">
        <v>546164.14999999991</v>
      </c>
      <c r="G60" s="70">
        <f>[1]INDICADORES!G78</f>
        <v>712018.77999999991</v>
      </c>
      <c r="H60" s="63">
        <f>[1]INDICADORES!H78</f>
        <v>957077.66999999993</v>
      </c>
      <c r="I60" s="63">
        <f>[1]INDICADORES!I78</f>
        <v>1134006.42</v>
      </c>
      <c r="J60" s="70">
        <v>1317230.8599999999</v>
      </c>
      <c r="K60" s="63">
        <v>1508747.98</v>
      </c>
      <c r="L60" s="63">
        <v>1737226.78</v>
      </c>
      <c r="M60" s="70">
        <v>1927310.74</v>
      </c>
      <c r="N60" s="63">
        <v>2142300.02</v>
      </c>
      <c r="O60" s="63">
        <v>2330099.62</v>
      </c>
    </row>
    <row r="61" spans="1:15" x14ac:dyDescent="0.3">
      <c r="A61" s="191" t="s">
        <v>34</v>
      </c>
      <c r="B61" s="226" t="s">
        <v>39</v>
      </c>
      <c r="C61" s="71" t="s">
        <v>18</v>
      </c>
      <c r="D61" s="56">
        <v>4706.12</v>
      </c>
      <c r="E61" s="56">
        <v>25571</v>
      </c>
      <c r="F61" s="56">
        <v>44273.539000000004</v>
      </c>
      <c r="G61" s="56">
        <f>[1]INDICADORES!G79</f>
        <v>3001.88</v>
      </c>
      <c r="H61" s="56">
        <f>[1]INDICADORES!H79</f>
        <v>8445.32</v>
      </c>
      <c r="I61" s="56">
        <f>[1]INDICADORES!I79</f>
        <v>10697.05</v>
      </c>
      <c r="J61" s="56">
        <v>1935.07</v>
      </c>
      <c r="K61" s="56">
        <v>14829.66</v>
      </c>
      <c r="L61" s="56">
        <v>10657.15</v>
      </c>
      <c r="M61" s="56">
        <v>4941.25</v>
      </c>
      <c r="N61" s="56">
        <v>8874.4399999999987</v>
      </c>
      <c r="O61" s="56">
        <v>11027.619999999999</v>
      </c>
    </row>
    <row r="62" spans="1:15" ht="15" thickBot="1" x14ac:dyDescent="0.35">
      <c r="A62" s="193"/>
      <c r="B62" s="227"/>
      <c r="C62" s="60" t="s">
        <v>19</v>
      </c>
      <c r="D62" s="61">
        <v>133023</v>
      </c>
      <c r="E62" s="62">
        <v>4902</v>
      </c>
      <c r="F62" s="63">
        <v>7160</v>
      </c>
      <c r="G62" s="61">
        <f>[1]INDICADORES!G80</f>
        <v>4802</v>
      </c>
      <c r="H62" s="62">
        <f>[1]INDICADORES!H80</f>
        <v>4752</v>
      </c>
      <c r="I62" s="63">
        <f>[1]INDICADORES!I80</f>
        <v>14372</v>
      </c>
      <c r="J62" s="61">
        <v>6816</v>
      </c>
      <c r="K62" s="62">
        <v>6820</v>
      </c>
      <c r="L62" s="63">
        <v>6107</v>
      </c>
      <c r="M62" s="61">
        <v>17627</v>
      </c>
      <c r="N62" s="62">
        <v>28493</v>
      </c>
      <c r="O62" s="63">
        <v>1755</v>
      </c>
    </row>
    <row r="63" spans="1:15" ht="24" x14ac:dyDescent="0.3">
      <c r="A63" s="10"/>
      <c r="B63" s="227"/>
      <c r="C63" s="64" t="s">
        <v>20</v>
      </c>
      <c r="D63" s="65">
        <v>-0.96462175713974274</v>
      </c>
      <c r="E63" s="12">
        <v>4.2164422684618525</v>
      </c>
      <c r="F63" s="12">
        <v>5.1834551675977663</v>
      </c>
      <c r="G63" s="65">
        <f>[1]INDICADORES!G81</f>
        <v>-0.37486880466472305</v>
      </c>
      <c r="H63" s="12">
        <f>[1]INDICADORES!H81</f>
        <v>0.77721380471380463</v>
      </c>
      <c r="I63" s="12">
        <f>[1]INDICADORES!I81</f>
        <v>-0.25570205956025616</v>
      </c>
      <c r="J63" s="65">
        <v>-0.71609888497652585</v>
      </c>
      <c r="K63" s="12">
        <v>1.1744369501466276</v>
      </c>
      <c r="L63" s="12">
        <v>0.74507122973636797</v>
      </c>
      <c r="M63" s="65">
        <v>-0.71967719975038291</v>
      </c>
      <c r="N63" s="12">
        <v>-0.68853964131541079</v>
      </c>
      <c r="O63" s="12">
        <v>5.2835441595441592</v>
      </c>
    </row>
    <row r="64" spans="1:15" ht="24" x14ac:dyDescent="0.3">
      <c r="A64" s="10"/>
      <c r="B64" s="227"/>
      <c r="C64" s="66" t="s">
        <v>21</v>
      </c>
      <c r="D64" s="67">
        <v>-0.96462175713974274</v>
      </c>
      <c r="E64" s="68">
        <v>-0.78048127605582751</v>
      </c>
      <c r="F64" s="68">
        <v>-0.48615874142743909</v>
      </c>
      <c r="G64" s="67">
        <f>[1]INDICADORES!G82</f>
        <v>-0.48259329361452297</v>
      </c>
      <c r="H64" s="68">
        <f>[1]INDICADORES!H82</f>
        <v>-0.44387988153053237</v>
      </c>
      <c r="I64" s="68">
        <f>[1]INDICADORES!I82</f>
        <v>-0.42787801385708624</v>
      </c>
      <c r="J64" s="67">
        <v>-0.43905100468073732</v>
      </c>
      <c r="K64" s="68">
        <v>-0.37880370879346492</v>
      </c>
      <c r="L64" s="68">
        <v>-0.34244154296067897</v>
      </c>
      <c r="M64" s="67">
        <v>-0.37466123819537644</v>
      </c>
      <c r="N64" s="68">
        <v>-0.41273840867869582</v>
      </c>
      <c r="O64" s="68">
        <v>-0.37049094151604411</v>
      </c>
    </row>
    <row r="65" spans="1:15" x14ac:dyDescent="0.3">
      <c r="A65" s="10"/>
      <c r="B65" s="227"/>
      <c r="C65" s="64" t="s">
        <v>22</v>
      </c>
      <c r="D65" s="5">
        <v>4706.12</v>
      </c>
      <c r="E65" s="15">
        <v>30277.119999999999</v>
      </c>
      <c r="F65" s="15">
        <v>74550.659</v>
      </c>
      <c r="G65" s="5">
        <f>[1]INDICADORES!G83</f>
        <v>77552.539000000004</v>
      </c>
      <c r="H65" s="15">
        <f>[1]INDICADORES!H83</f>
        <v>85997.858999999997</v>
      </c>
      <c r="I65" s="15">
        <f>[1]INDICADORES!I83</f>
        <v>96694.909</v>
      </c>
      <c r="J65" s="5">
        <v>98629.979000000007</v>
      </c>
      <c r="K65" s="15">
        <v>113459.63900000001</v>
      </c>
      <c r="L65" s="15">
        <v>124116.789</v>
      </c>
      <c r="M65" s="5">
        <v>129058.039</v>
      </c>
      <c r="N65" s="15">
        <v>137932.47899999999</v>
      </c>
      <c r="O65" s="15">
        <v>148960.09899999999</v>
      </c>
    </row>
    <row r="66" spans="1:15" ht="15" thickBot="1" x14ac:dyDescent="0.35">
      <c r="A66" s="10"/>
      <c r="B66" s="228"/>
      <c r="C66" s="69" t="s">
        <v>23</v>
      </c>
      <c r="D66" s="70">
        <v>133023</v>
      </c>
      <c r="E66" s="63">
        <v>137925</v>
      </c>
      <c r="F66" s="63">
        <v>145085</v>
      </c>
      <c r="G66" s="70">
        <f>[1]INDICADORES!G84</f>
        <v>149887</v>
      </c>
      <c r="H66" s="63">
        <f>[1]INDICADORES!H84</f>
        <v>154639</v>
      </c>
      <c r="I66" s="63">
        <f>[1]INDICADORES!I84</f>
        <v>169011</v>
      </c>
      <c r="J66" s="70">
        <v>175827</v>
      </c>
      <c r="K66" s="63">
        <v>182647</v>
      </c>
      <c r="L66" s="63">
        <v>188754</v>
      </c>
      <c r="M66" s="70">
        <v>206381</v>
      </c>
      <c r="N66" s="63">
        <v>234874</v>
      </c>
      <c r="O66" s="63">
        <v>236629</v>
      </c>
    </row>
    <row r="67" spans="1:15" x14ac:dyDescent="0.3">
      <c r="A67" s="10"/>
      <c r="B67" s="229" t="s">
        <v>40</v>
      </c>
      <c r="C67" s="72" t="s">
        <v>31</v>
      </c>
      <c r="D67" s="73">
        <f t="shared" ref="D67:I67" si="1">(D49/D37)</f>
        <v>0.58787784044988867</v>
      </c>
      <c r="E67" s="73">
        <f t="shared" si="1"/>
        <v>0.50153662352256145</v>
      </c>
      <c r="F67" s="73">
        <f t="shared" si="1"/>
        <v>0.74925291065025701</v>
      </c>
      <c r="G67" s="73">
        <f t="shared" si="1"/>
        <v>0.56862570566091886</v>
      </c>
      <c r="H67" s="73">
        <f t="shared" si="1"/>
        <v>0.59858201212841067</v>
      </c>
      <c r="I67" s="73">
        <f t="shared" si="1"/>
        <v>0.60119732766945222</v>
      </c>
      <c r="J67" s="73">
        <v>0.58718181482543108</v>
      </c>
      <c r="K67" s="73">
        <v>0.5746339908246908</v>
      </c>
      <c r="L67" s="73">
        <v>0.61032711872472845</v>
      </c>
      <c r="M67" s="73">
        <v>0.5436253979255995</v>
      </c>
      <c r="N67" s="73">
        <v>0.59659241478618663</v>
      </c>
      <c r="O67" s="73">
        <v>0.60635672734103763</v>
      </c>
    </row>
    <row r="68" spans="1:15" x14ac:dyDescent="0.3">
      <c r="A68" s="10"/>
      <c r="B68" s="218"/>
      <c r="C68" s="71" t="s">
        <v>41</v>
      </c>
      <c r="D68" s="74">
        <f t="shared" ref="D68:I69" si="2">D53/D41</f>
        <v>0.58787784044988867</v>
      </c>
      <c r="E68" s="74">
        <f t="shared" si="2"/>
        <v>0.54463437295813399</v>
      </c>
      <c r="F68" s="74">
        <f t="shared" si="2"/>
        <v>0.60911751188294927</v>
      </c>
      <c r="G68" s="74">
        <f t="shared" si="2"/>
        <v>0.59916279487901869</v>
      </c>
      <c r="H68" s="74">
        <f t="shared" si="2"/>
        <v>0.5990403261148205</v>
      </c>
      <c r="I68" s="74">
        <f t="shared" si="2"/>
        <v>0.59941627243544493</v>
      </c>
      <c r="J68" s="74">
        <v>0.59747905449152205</v>
      </c>
      <c r="K68" s="74">
        <v>0.59451384438043586</v>
      </c>
      <c r="L68" s="74">
        <v>0.59624342932035834</v>
      </c>
      <c r="M68" s="74">
        <v>0.59088822477438041</v>
      </c>
      <c r="N68" s="74">
        <v>0.5914368737655078</v>
      </c>
      <c r="O68" s="74">
        <v>0.59274320936705782</v>
      </c>
    </row>
    <row r="69" spans="1:15" ht="15" thickBot="1" x14ac:dyDescent="0.35">
      <c r="A69" s="10"/>
      <c r="B69" s="219"/>
      <c r="C69" s="75" t="s">
        <v>32</v>
      </c>
      <c r="D69" s="76">
        <f t="shared" si="2"/>
        <v>0.67678214659472391</v>
      </c>
      <c r="E69" s="76">
        <f t="shared" si="2"/>
        <v>0.60585430453356026</v>
      </c>
      <c r="F69" s="76">
        <f t="shared" si="2"/>
        <v>0.62785133641236213</v>
      </c>
      <c r="G69" s="76">
        <f t="shared" si="2"/>
        <v>0.62012235475071531</v>
      </c>
      <c r="H69" s="76">
        <f t="shared" si="2"/>
        <v>0.61491413402738593</v>
      </c>
      <c r="I69" s="76">
        <f t="shared" si="2"/>
        <v>0.60820916406592562</v>
      </c>
      <c r="J69" s="76">
        <v>0.61732893468007655</v>
      </c>
      <c r="K69" s="76">
        <v>0.61134733525282481</v>
      </c>
      <c r="L69" s="76">
        <v>0.61241818092234934</v>
      </c>
      <c r="M69" s="76">
        <v>0.60912032749893663</v>
      </c>
      <c r="N69" s="76">
        <v>0.32809994069986509</v>
      </c>
      <c r="O69" s="76">
        <v>0.34042582469505495</v>
      </c>
    </row>
    <row r="70" spans="1:15" x14ac:dyDescent="0.3">
      <c r="A70" s="10">
        <v>9867</v>
      </c>
      <c r="B70" s="216" t="s">
        <v>42</v>
      </c>
      <c r="C70" s="72" t="s">
        <v>31</v>
      </c>
      <c r="D70" s="73">
        <f t="shared" ref="D70:I70" si="3">D61/D43</f>
        <v>0.3746242708306799</v>
      </c>
      <c r="E70" s="73">
        <f t="shared" si="3"/>
        <v>2.3559295330982719</v>
      </c>
      <c r="F70" s="73">
        <f t="shared" si="3"/>
        <v>5.3983496538967568</v>
      </c>
      <c r="G70" s="73">
        <f t="shared" si="3"/>
        <v>0.22778945099940734</v>
      </c>
      <c r="H70" s="73">
        <f t="shared" si="3"/>
        <v>0.38378380589136946</v>
      </c>
      <c r="I70" s="73">
        <f t="shared" si="3"/>
        <v>0.60853307635157183</v>
      </c>
      <c r="J70" s="73">
        <v>0.11101281907859825</v>
      </c>
      <c r="K70" s="73">
        <v>1.8332212525032758</v>
      </c>
      <c r="L70" s="73">
        <v>0.50031219191587251</v>
      </c>
      <c r="M70" s="73">
        <v>0.2204426206763021</v>
      </c>
      <c r="N70" s="73">
        <v>0.39925749166792629</v>
      </c>
      <c r="O70" s="73">
        <v>0.68761808320789741</v>
      </c>
    </row>
    <row r="71" spans="1:15" x14ac:dyDescent="0.3">
      <c r="A71" s="10"/>
      <c r="B71" s="217"/>
      <c r="C71" s="71" t="s">
        <v>41</v>
      </c>
      <c r="D71" s="74">
        <f t="shared" ref="D71:I72" si="4">D65/D47</f>
        <v>0.3746242708306799</v>
      </c>
      <c r="E71" s="74">
        <f t="shared" si="4"/>
        <v>1.29300272931522</v>
      </c>
      <c r="F71" s="74">
        <f t="shared" si="4"/>
        <v>2.3578967493889453</v>
      </c>
      <c r="G71" s="74">
        <f t="shared" si="4"/>
        <v>1.7312476964890644</v>
      </c>
      <c r="H71" s="74">
        <f t="shared" si="4"/>
        <v>1.2873707432625421</v>
      </c>
      <c r="I71" s="74">
        <f t="shared" si="4"/>
        <v>1.1459515323494143</v>
      </c>
      <c r="J71" s="74">
        <v>0.96875914626989346</v>
      </c>
      <c r="K71" s="74">
        <v>1.0323895180010416</v>
      </c>
      <c r="L71" s="74">
        <v>0.94600468456688191</v>
      </c>
      <c r="M71" s="74">
        <v>0.84013321905716165</v>
      </c>
      <c r="N71" s="74">
        <v>0.78440467411025427</v>
      </c>
      <c r="O71" s="74">
        <v>0.77631524527657603</v>
      </c>
    </row>
    <row r="72" spans="1:15" ht="15" thickBot="1" x14ac:dyDescent="0.35">
      <c r="A72" s="10"/>
      <c r="B72" s="230"/>
      <c r="C72" s="75" t="s">
        <v>32</v>
      </c>
      <c r="D72" s="76">
        <f t="shared" si="4"/>
        <v>5.3109354413702237</v>
      </c>
      <c r="E72" s="76">
        <f t="shared" si="4"/>
        <v>2.5451173604960142</v>
      </c>
      <c r="F72" s="76">
        <f t="shared" si="4"/>
        <v>1.6329206527855937</v>
      </c>
      <c r="G72" s="76">
        <f t="shared" si="4"/>
        <v>1.2717484451760155</v>
      </c>
      <c r="H72" s="76">
        <f t="shared" si="4"/>
        <v>1.156317765115827</v>
      </c>
      <c r="I72" s="76">
        <f t="shared" si="4"/>
        <v>1.0437481087156559</v>
      </c>
      <c r="J72" s="76">
        <v>0.94590145414050775</v>
      </c>
      <c r="K72" s="76">
        <v>0.88964603537210851</v>
      </c>
      <c r="L72" s="76">
        <v>0.82630279470476986</v>
      </c>
      <c r="M72" s="76">
        <v>0.84951428336214707</v>
      </c>
      <c r="N72" s="76">
        <v>0.91473949043097602</v>
      </c>
      <c r="O72" s="76">
        <v>0.87101951271584166</v>
      </c>
    </row>
    <row r="73" spans="1:15" x14ac:dyDescent="0.3">
      <c r="A73" s="10"/>
      <c r="B73" s="217" t="s">
        <v>43</v>
      </c>
      <c r="C73" s="72" t="s">
        <v>31</v>
      </c>
      <c r="D73" s="73">
        <f>(D49)/(D43+D37)</f>
        <v>0.57571699203590554</v>
      </c>
      <c r="E73" s="73">
        <f t="shared" ref="E73:F73" si="5">(E49)/(E43+E37)</f>
        <v>0.49257717007208424</v>
      </c>
      <c r="F73" s="73">
        <f t="shared" si="5"/>
        <v>0.73820986359062846</v>
      </c>
      <c r="G73" s="73">
        <f>(G49)/(G43+G37)</f>
        <v>0.55571245404252734</v>
      </c>
      <c r="H73" s="73">
        <f t="shared" ref="H73:I73" si="6">(H49)/(H43+H37)</f>
        <v>0.57794984146314499</v>
      </c>
      <c r="I73" s="73">
        <f t="shared" si="6"/>
        <v>0.58454457788054648</v>
      </c>
      <c r="J73" s="73">
        <v>0.57220627902341648</v>
      </c>
      <c r="K73" s="73">
        <v>0.56731920741509678</v>
      </c>
      <c r="L73" s="73">
        <v>0.58918507128822117</v>
      </c>
      <c r="M73" s="73">
        <v>0.52450699618368868</v>
      </c>
      <c r="N73" s="73">
        <v>0.57665875955113255</v>
      </c>
      <c r="O73" s="73">
        <v>0.59156784227869941</v>
      </c>
    </row>
    <row r="74" spans="1:15" x14ac:dyDescent="0.3">
      <c r="A74" s="10"/>
      <c r="B74" s="217"/>
      <c r="C74" s="71" t="s">
        <v>41</v>
      </c>
      <c r="D74" s="74">
        <f>(D53)/(D47+D41)</f>
        <v>0.57571699203590554</v>
      </c>
      <c r="E74" s="74">
        <f t="shared" ref="E74:F75" si="7">(E53)/(E47+E41)</f>
        <v>0.53413673157214281</v>
      </c>
      <c r="F74" s="74">
        <f t="shared" si="7"/>
        <v>0.59824492785516359</v>
      </c>
      <c r="G74" s="74">
        <f>(G53)/(G47+G41)</f>
        <v>0.5877493562748326</v>
      </c>
      <c r="H74" s="74">
        <f t="shared" ref="H74:I75" si="8">(H53)/(H47+H41)</f>
        <v>0.58565699348825284</v>
      </c>
      <c r="I74" s="74">
        <f t="shared" si="8"/>
        <v>0.58546222790682068</v>
      </c>
      <c r="J74" s="74">
        <v>0.58335923429748426</v>
      </c>
      <c r="K74" s="74">
        <v>0.58129733062570832</v>
      </c>
      <c r="L74" s="74">
        <v>0.58216991976231891</v>
      </c>
      <c r="M74" s="74">
        <v>0.57623816399064709</v>
      </c>
      <c r="N74" s="74">
        <v>0.57627894410821112</v>
      </c>
      <c r="O74" s="74">
        <v>0.5776160404187467</v>
      </c>
    </row>
    <row r="75" spans="1:15" ht="15" thickBot="1" x14ac:dyDescent="0.35">
      <c r="A75" s="10"/>
      <c r="B75" s="230"/>
      <c r="C75" s="75" t="s">
        <v>33</v>
      </c>
      <c r="D75" s="76">
        <f>(D54)/(D48+D42)</f>
        <v>0.64539573327210853</v>
      </c>
      <c r="E75" s="76">
        <f t="shared" si="7"/>
        <v>0.57575959397637522</v>
      </c>
      <c r="F75" s="76">
        <f t="shared" si="7"/>
        <v>0.59384059309659465</v>
      </c>
      <c r="G75" s="76">
        <f>(G54)/(G48+G42)</f>
        <v>0.58679701578014321</v>
      </c>
      <c r="H75" s="76">
        <f t="shared" si="8"/>
        <v>0.58488740376905457</v>
      </c>
      <c r="I75" s="76">
        <f t="shared" si="8"/>
        <v>0.57940121233536468</v>
      </c>
      <c r="J75" s="76">
        <v>0.58912375151624652</v>
      </c>
      <c r="K75" s="76">
        <v>0.58442332526473229</v>
      </c>
      <c r="L75" s="76">
        <v>0.58603483269563861</v>
      </c>
      <c r="M75" s="76">
        <v>0.58412335670927162</v>
      </c>
      <c r="N75" s="76">
        <v>0.3210341005887522</v>
      </c>
      <c r="O75" s="76">
        <v>0.33303919747278599</v>
      </c>
    </row>
    <row r="76" spans="1:15" ht="24" x14ac:dyDescent="0.3">
      <c r="A76" s="77"/>
      <c r="B76" s="78" t="s">
        <v>44</v>
      </c>
      <c r="C76" s="79">
        <v>9867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pans="1:15" x14ac:dyDescent="0.3">
      <c r="A77" s="81"/>
      <c r="B77" s="214" t="s">
        <v>45</v>
      </c>
      <c r="C77" s="82"/>
      <c r="D77" s="80">
        <f t="shared" ref="D77:O77" si="9">(D4*1000)/($C$76*30.4)</f>
        <v>227.23938913870265</v>
      </c>
      <c r="E77" s="80">
        <f t="shared" si="9"/>
        <v>200.83225317779093</v>
      </c>
      <c r="F77" s="80">
        <f t="shared" si="9"/>
        <v>236.54072853157521</v>
      </c>
      <c r="G77" s="80">
        <f t="shared" si="9"/>
        <v>251.02614776527821</v>
      </c>
      <c r="H77" s="80">
        <f t="shared" si="9"/>
        <v>261.77102836141739</v>
      </c>
      <c r="I77" s="80">
        <f t="shared" si="9"/>
        <v>266.41503043104876</v>
      </c>
      <c r="J77" s="80">
        <f t="shared" si="9"/>
        <v>229.21300667296092</v>
      </c>
      <c r="K77" s="80">
        <f t="shared" si="9"/>
        <v>234.02036559931298</v>
      </c>
      <c r="L77" s="80">
        <f t="shared" si="9"/>
        <v>171.06129949379377</v>
      </c>
      <c r="M77" s="80">
        <f t="shared" si="9"/>
        <v>224.75236434046502</v>
      </c>
      <c r="N77" s="80">
        <f t="shared" si="9"/>
        <v>234.55044193030463</v>
      </c>
      <c r="O77" s="80">
        <f t="shared" si="9"/>
        <v>212.54727347404693</v>
      </c>
    </row>
    <row r="78" spans="1:15" ht="15" thickBot="1" x14ac:dyDescent="0.35">
      <c r="A78" s="81"/>
      <c r="B78" s="215"/>
      <c r="C78" s="83"/>
      <c r="D78" s="84"/>
      <c r="E78" s="85"/>
      <c r="F78" s="85"/>
      <c r="G78" s="84"/>
      <c r="H78" s="85"/>
      <c r="I78" s="85"/>
      <c r="J78" s="84"/>
      <c r="K78" s="85"/>
      <c r="L78" s="85"/>
      <c r="M78" s="84"/>
      <c r="N78" s="85"/>
      <c r="O78" s="85"/>
    </row>
    <row r="79" spans="1:15" x14ac:dyDescent="0.3">
      <c r="A79" s="10"/>
      <c r="B79" s="216" t="s">
        <v>46</v>
      </c>
      <c r="C79" s="86" t="s">
        <v>47</v>
      </c>
      <c r="D79" s="87">
        <v>1259989.8</v>
      </c>
      <c r="E79" s="87">
        <v>1570098.67</v>
      </c>
      <c r="F79" s="87">
        <v>1595536.57</v>
      </c>
      <c r="G79" s="87">
        <f>[1]INDICADORES!G99</f>
        <v>1597555.06</v>
      </c>
      <c r="H79" s="87">
        <f>[1]INDICADORES!H99</f>
        <v>1615216.68</v>
      </c>
      <c r="I79" s="87">
        <f>[1]INDICADORES!I99</f>
        <v>1610503.74</v>
      </c>
      <c r="J79" s="87">
        <f>[1]INDICADORES!J99</f>
        <v>1627009.94</v>
      </c>
      <c r="K79" s="87">
        <f>[1]INDICADORES!K99</f>
        <v>1655613.76</v>
      </c>
      <c r="L79" s="87">
        <f>[1]INDICADORES!L99</f>
        <v>1668807.77</v>
      </c>
      <c r="M79" s="87">
        <f>[1]INDICADORES!M99</f>
        <v>1692216.2</v>
      </c>
      <c r="N79" s="87">
        <f>[1]INDICADORES!N99</f>
        <v>1731104.86</v>
      </c>
      <c r="O79" s="87">
        <f>[1]INDICADORES!O99</f>
        <v>1722070.71</v>
      </c>
    </row>
    <row r="80" spans="1:15" x14ac:dyDescent="0.3">
      <c r="A80" s="10"/>
      <c r="B80" s="217"/>
      <c r="C80" s="88" t="s">
        <v>48</v>
      </c>
      <c r="D80" s="89">
        <v>51897.42</v>
      </c>
      <c r="E80" s="89">
        <v>74974.600000000006</v>
      </c>
      <c r="F80" s="89">
        <v>80454.11</v>
      </c>
      <c r="G80" s="89">
        <f>[1]INDICADORES!G100</f>
        <v>78341.83</v>
      </c>
      <c r="H80" s="89">
        <f>[1]INDICADORES!H100</f>
        <v>88729.62</v>
      </c>
      <c r="I80" s="89">
        <f>[1]INDICADORES!I100</f>
        <v>86745.06</v>
      </c>
      <c r="J80" s="89">
        <f>[1]INDICADORES!J100</f>
        <v>79334.27</v>
      </c>
      <c r="K80" s="89">
        <f>[1]INDICADORES!K100</f>
        <v>87652.83</v>
      </c>
      <c r="L80" s="89">
        <f>[1]INDICADORES!L100</f>
        <v>98014.86</v>
      </c>
      <c r="M80" s="89">
        <f>[1]INDICADORES!M100</f>
        <v>105770.31</v>
      </c>
      <c r="N80" s="89">
        <f>[1]INDICADORES!N100</f>
        <v>107726.76</v>
      </c>
      <c r="O80" s="89">
        <f>[1]INDICADORES!O100</f>
        <v>109727.63</v>
      </c>
    </row>
    <row r="81" spans="1:15" x14ac:dyDescent="0.3">
      <c r="A81" s="10"/>
      <c r="B81" s="217"/>
      <c r="C81" s="90" t="s">
        <v>49</v>
      </c>
      <c r="D81" s="91">
        <v>421.81</v>
      </c>
      <c r="E81" s="91">
        <v>1092.04</v>
      </c>
      <c r="F81" s="91">
        <v>2165.39</v>
      </c>
      <c r="G81" s="91">
        <f>[1]INDICADORES!G101</f>
        <v>3245.16</v>
      </c>
      <c r="H81" s="91">
        <f>[1]INDICADORES!H101</f>
        <v>3683.75</v>
      </c>
      <c r="I81" s="91">
        <f>[1]INDICADORES!I101</f>
        <v>0.62</v>
      </c>
      <c r="J81" s="91">
        <f>[1]INDICADORES!J101</f>
        <v>8539.27</v>
      </c>
      <c r="K81" s="91">
        <f>[1]INDICADORES!K101</f>
        <v>1933.36</v>
      </c>
      <c r="L81" s="91">
        <f>[1]INDICADORES!L101</f>
        <v>4236.6499999999996</v>
      </c>
      <c r="M81" s="91">
        <f>[1]INDICADORES!M101</f>
        <v>1542.8</v>
      </c>
      <c r="N81" s="91">
        <f>[1]INDICADORES!N101</f>
        <v>57.48</v>
      </c>
      <c r="O81" s="91">
        <f>[1]INDICADORES!O101</f>
        <v>501.15</v>
      </c>
    </row>
    <row r="82" spans="1:15" x14ac:dyDescent="0.3">
      <c r="A82" s="10"/>
      <c r="B82" s="217"/>
      <c r="C82" s="88" t="s">
        <v>50</v>
      </c>
      <c r="D82" s="89">
        <v>2002459.51</v>
      </c>
      <c r="E82" s="89">
        <v>2124820.09</v>
      </c>
      <c r="F82" s="89">
        <v>2091873.08</v>
      </c>
      <c r="G82" s="89">
        <f>[1]INDICADORES!G102</f>
        <v>2093751.43</v>
      </c>
      <c r="H82" s="89">
        <f>[1]INDICADORES!H102</f>
        <v>2101293.7799999998</v>
      </c>
      <c r="I82" s="89">
        <f>[1]INDICADORES!I102</f>
        <v>2104376.77</v>
      </c>
      <c r="J82" s="89">
        <f>[1]INDICADORES!J102</f>
        <v>2108507.4700000002</v>
      </c>
      <c r="K82" s="89">
        <f>[1]INDICADORES!K102</f>
        <v>2117445.89</v>
      </c>
      <c r="L82" s="89">
        <f>[1]INDICADORES!L102</f>
        <v>2114503.13</v>
      </c>
      <c r="M82" s="89">
        <f>[1]INDICADORES!M102</f>
        <v>2118452.73</v>
      </c>
      <c r="N82" s="89">
        <f>[1]INDICADORES!N102</f>
        <v>2130536.5099999998</v>
      </c>
      <c r="O82" s="89">
        <f>[1]INDICADORES!O102</f>
        <v>2141328.41</v>
      </c>
    </row>
    <row r="83" spans="1:15" ht="15" thickBot="1" x14ac:dyDescent="0.35">
      <c r="A83" s="10"/>
      <c r="B83" s="217"/>
      <c r="C83" s="88" t="s">
        <v>51</v>
      </c>
      <c r="D83" s="89">
        <v>51850.52</v>
      </c>
      <c r="E83" s="89">
        <v>74929.539999999994</v>
      </c>
      <c r="F83" s="89">
        <v>75700.87</v>
      </c>
      <c r="G83" s="89">
        <f>[1]INDICADORES!G103</f>
        <v>78116.179999999993</v>
      </c>
      <c r="H83" s="89">
        <f>[1]INDICADORES!H103</f>
        <v>78686.7</v>
      </c>
      <c r="I83" s="89">
        <f>[1]INDICADORES!I103</f>
        <v>81864.42</v>
      </c>
      <c r="J83" s="89">
        <f>[1]INDICADORES!J103</f>
        <v>85246.26</v>
      </c>
      <c r="K83" s="89">
        <f>[1]INDICADORES!K103</f>
        <v>80255.960000000006</v>
      </c>
      <c r="L83" s="89">
        <f>[1]INDICADORES!L103</f>
        <v>80626.960000000006</v>
      </c>
      <c r="M83" s="89">
        <f>[1]INDICADORES!M103</f>
        <v>93538.64</v>
      </c>
      <c r="N83" s="89">
        <f>[1]INDICADORES!N103</f>
        <v>90188.15</v>
      </c>
      <c r="O83" s="89">
        <f>[1]INDICADORES!O103</f>
        <v>92552.639999999999</v>
      </c>
    </row>
    <row r="84" spans="1:15" x14ac:dyDescent="0.3">
      <c r="A84" s="10"/>
      <c r="B84" s="218"/>
      <c r="C84" s="92" t="s">
        <v>23</v>
      </c>
      <c r="D84" s="93">
        <v>3993263.39</v>
      </c>
      <c r="E84" s="93">
        <v>3845915</v>
      </c>
      <c r="F84" s="93">
        <v>3845730.02</v>
      </c>
      <c r="G84" s="93">
        <f>[1]INDICADORES!G104</f>
        <v>3851009.66</v>
      </c>
      <c r="H84" s="93">
        <f>[1]INDICADORES!H104</f>
        <v>3887610.53</v>
      </c>
      <c r="I84" s="93">
        <f>[1]INDICADORES!I104</f>
        <v>3883790.61</v>
      </c>
      <c r="J84" s="93">
        <f>[1]INDICADORES!J104</f>
        <v>3908637</v>
      </c>
      <c r="K84" s="93">
        <f>[1]INDICADORES!K104</f>
        <v>3942901.8</v>
      </c>
      <c r="L84" s="93">
        <f>[1]INDICADORES!L104</f>
        <v>3966189.37</v>
      </c>
      <c r="M84" s="93">
        <f>[1]INDICADORES!M104</f>
        <v>4011520.68</v>
      </c>
      <c r="N84" s="93">
        <f>[1]INDICADORES!N104</f>
        <v>4059613.76</v>
      </c>
      <c r="O84" s="93">
        <f>[1]INDICADORES!O104</f>
        <v>4066180.54</v>
      </c>
    </row>
    <row r="85" spans="1:15" x14ac:dyDescent="0.3">
      <c r="A85" s="10"/>
      <c r="B85" s="218"/>
      <c r="C85" s="94" t="s">
        <v>52</v>
      </c>
      <c r="D85" s="89">
        <v>3366619.06</v>
      </c>
      <c r="E85" s="89">
        <v>3429299.28</v>
      </c>
      <c r="F85" s="89">
        <v>3475582.15</v>
      </c>
      <c r="G85" s="89">
        <f>[1]INDICADORES!G105</f>
        <v>3523502.63</v>
      </c>
      <c r="H85" s="89">
        <f>[1]INDICADORES!H105</f>
        <v>3628691.52</v>
      </c>
      <c r="I85" s="89">
        <f>[1]INDICADORES!I105</f>
        <v>3733625.73</v>
      </c>
      <c r="J85" s="89">
        <f>[1]INDICADORES!J105</f>
        <v>3780554.75</v>
      </c>
      <c r="K85" s="89">
        <f>[1]INDICADORES!K105</f>
        <v>3648410.24</v>
      </c>
      <c r="L85" s="89">
        <f>[1]INDICADORES!L105</f>
        <v>3876909.91</v>
      </c>
      <c r="M85" s="89">
        <f>[1]INDICADORES!M105</f>
        <v>3704926.9</v>
      </c>
      <c r="N85" s="89">
        <f>[1]INDICADORES!N105</f>
        <v>3728342.09</v>
      </c>
      <c r="O85" s="89">
        <f>[1]INDICADORES!O105</f>
        <v>3759492.86</v>
      </c>
    </row>
    <row r="86" spans="1:15" x14ac:dyDescent="0.3">
      <c r="A86" s="10"/>
      <c r="B86" s="218"/>
      <c r="C86" s="94" t="s">
        <v>53</v>
      </c>
      <c r="D86" s="89">
        <v>2750825.27</v>
      </c>
      <c r="E86" s="89">
        <v>2822543.26</v>
      </c>
      <c r="F86" s="89">
        <v>2717409.94</v>
      </c>
      <c r="G86" s="89">
        <f>[1]INDICADORES!G106</f>
        <v>2762655.78</v>
      </c>
      <c r="H86" s="89">
        <f>[1]INDICADORES!H106</f>
        <v>2981765.68</v>
      </c>
      <c r="I86" s="89">
        <f>[1]INDICADORES!I106</f>
        <v>3110546.69</v>
      </c>
      <c r="J86" s="89">
        <f>[1]INDICADORES!J106</f>
        <v>2983908.45</v>
      </c>
      <c r="K86" s="89">
        <f>[1]INDICADORES!K106</f>
        <v>3143850.48</v>
      </c>
      <c r="L86" s="89">
        <f>[1]INDICADORES!L106</f>
        <v>3094486.21</v>
      </c>
      <c r="M86" s="89">
        <f>[1]INDICADORES!M106</f>
        <v>3359472.85</v>
      </c>
      <c r="N86" s="89">
        <f>[1]INDICADORES!N106</f>
        <v>3487554.78</v>
      </c>
      <c r="O86" s="89">
        <f>[1]INDICADORES!O106</f>
        <v>3348224.97</v>
      </c>
    </row>
    <row r="87" spans="1:15" x14ac:dyDescent="0.3">
      <c r="A87" s="10"/>
      <c r="B87" s="218"/>
      <c r="C87" s="95" t="s">
        <v>54</v>
      </c>
      <c r="D87" s="91">
        <v>2415681</v>
      </c>
      <c r="E87" s="91">
        <v>2380253</v>
      </c>
      <c r="F87" s="91">
        <v>2404529</v>
      </c>
      <c r="G87" s="91">
        <f>[1]INDICADORES!G107</f>
        <v>2383851</v>
      </c>
      <c r="H87" s="91">
        <f>[1]INDICADORES!H107</f>
        <v>2269746</v>
      </c>
      <c r="I87" s="91">
        <f>[1]INDICADORES!I107</f>
        <v>2328397</v>
      </c>
      <c r="J87" s="91">
        <f>[1]INDICADORES!J107</f>
        <v>2482134</v>
      </c>
      <c r="K87" s="91">
        <f>[1]INDICADORES!K107</f>
        <v>2385622</v>
      </c>
      <c r="L87" s="91">
        <f>[1]INDICADORES!L107</f>
        <v>2403479</v>
      </c>
      <c r="M87" s="91">
        <f>[1]INDICADORES!M107</f>
        <v>2561696</v>
      </c>
      <c r="N87" s="91">
        <f>[1]INDICADORES!N107</f>
        <v>2622307</v>
      </c>
      <c r="O87" s="91">
        <f>[1]INDICADORES!O107</f>
        <v>2622307</v>
      </c>
    </row>
    <row r="88" spans="1:15" ht="15" thickBot="1" x14ac:dyDescent="0.35">
      <c r="A88" s="10"/>
      <c r="B88" s="219"/>
      <c r="C88" s="96" t="s">
        <v>55</v>
      </c>
      <c r="D88" s="97">
        <v>1904655</v>
      </c>
      <c r="E88" s="97">
        <v>2203026</v>
      </c>
      <c r="F88" s="97">
        <v>2046713</v>
      </c>
      <c r="G88" s="97">
        <f>[1]INDICADORES!G108</f>
        <v>2357646</v>
      </c>
      <c r="H88" s="97">
        <f>[1]INDICADORES!H108</f>
        <v>2197799</v>
      </c>
      <c r="I88" s="97">
        <f>[1]INDICADORES!I108</f>
        <v>2341244</v>
      </c>
      <c r="J88" s="97">
        <f>[1]INDICADORES!J108</f>
        <v>2221861</v>
      </c>
      <c r="K88" s="97">
        <f>[1]INDICADORES!K108</f>
        <v>2266514</v>
      </c>
      <c r="L88" s="97">
        <f>[1]INDICADORES!L108</f>
        <v>2288571</v>
      </c>
      <c r="M88" s="97">
        <f>[1]INDICADORES!M108</f>
        <v>2253357</v>
      </c>
      <c r="N88" s="97">
        <f>[1]INDICADORES!N108</f>
        <v>2427564</v>
      </c>
      <c r="O88" s="97">
        <f>[1]INDICADORES!O108</f>
        <v>2486240</v>
      </c>
    </row>
    <row r="89" spans="1:15" ht="24.6" thickTop="1" x14ac:dyDescent="0.3">
      <c r="A89" s="220" t="s">
        <v>34</v>
      </c>
      <c r="B89" s="221" t="s">
        <v>56</v>
      </c>
      <c r="C89" s="71" t="s">
        <v>57</v>
      </c>
      <c r="D89" s="5">
        <v>115551.61</v>
      </c>
      <c r="E89" s="5">
        <v>56113.03</v>
      </c>
      <c r="F89" s="5">
        <v>95873.25</v>
      </c>
      <c r="G89" s="5">
        <f>[1]INDICADORES!G154</f>
        <v>62807.81</v>
      </c>
      <c r="H89" s="5">
        <f>[1]INDICADORES!H154</f>
        <v>113161.16</v>
      </c>
      <c r="I89" s="5">
        <f>[1]INDICADORES!I154</f>
        <v>86731.12</v>
      </c>
      <c r="J89" s="5">
        <v>114576.78</v>
      </c>
      <c r="K89" s="5">
        <v>87825.75</v>
      </c>
      <c r="L89" s="5">
        <v>80599.399999999994</v>
      </c>
      <c r="M89" s="5">
        <v>125755.06</v>
      </c>
      <c r="N89" s="5">
        <v>85789.59</v>
      </c>
      <c r="O89" s="5">
        <v>98518.24</v>
      </c>
    </row>
    <row r="90" spans="1:15" ht="24.6" thickBot="1" x14ac:dyDescent="0.35">
      <c r="A90" s="193"/>
      <c r="B90" s="210"/>
      <c r="C90" s="60" t="s">
        <v>58</v>
      </c>
      <c r="D90" s="70">
        <v>57804</v>
      </c>
      <c r="E90" s="63">
        <v>91432</v>
      </c>
      <c r="F90" s="63">
        <v>85278</v>
      </c>
      <c r="G90" s="70">
        <f>[1]INDICADORES!G155</f>
        <v>91067</v>
      </c>
      <c r="H90" s="63">
        <f>[1]INDICADORES!H155</f>
        <v>93526</v>
      </c>
      <c r="I90" s="63">
        <f>[1]INDICADORES!I155</f>
        <v>108941</v>
      </c>
      <c r="J90" s="70">
        <v>131854</v>
      </c>
      <c r="K90" s="63">
        <v>111673</v>
      </c>
      <c r="L90" s="63">
        <v>130217</v>
      </c>
      <c r="M90" s="70">
        <v>125755</v>
      </c>
      <c r="N90" s="63">
        <v>109696</v>
      </c>
      <c r="O90" s="63">
        <v>105018</v>
      </c>
    </row>
    <row r="91" spans="1:15" x14ac:dyDescent="0.3">
      <c r="A91" s="10"/>
      <c r="B91" s="210"/>
      <c r="C91" s="64" t="s">
        <v>41</v>
      </c>
      <c r="D91" s="98">
        <v>115551.61</v>
      </c>
      <c r="E91" s="99">
        <v>171664.64000000001</v>
      </c>
      <c r="F91" s="99">
        <v>267537.89</v>
      </c>
      <c r="G91" s="98">
        <f>[1]INDICADORES!G156</f>
        <v>330345.7</v>
      </c>
      <c r="H91" s="99">
        <f>[1]INDICADORES!H156</f>
        <v>443506.86</v>
      </c>
      <c r="I91" s="99">
        <f>[1]INDICADORES!I156</f>
        <v>530237.98</v>
      </c>
      <c r="J91" s="98">
        <v>644814.76</v>
      </c>
      <c r="K91" s="99">
        <v>732640.51</v>
      </c>
      <c r="L91" s="99">
        <v>813239.91</v>
      </c>
      <c r="M91" s="98">
        <v>938994.97</v>
      </c>
      <c r="N91" s="99">
        <v>1024784.5599999999</v>
      </c>
      <c r="O91" s="99">
        <v>1123302.8</v>
      </c>
    </row>
    <row r="92" spans="1:15" ht="24" x14ac:dyDescent="0.3">
      <c r="A92" s="10"/>
      <c r="B92" s="210"/>
      <c r="C92" s="66" t="s">
        <v>59</v>
      </c>
      <c r="D92" s="100">
        <v>1.6952496992459141</v>
      </c>
      <c r="E92" s="100">
        <v>0.9314757391145565</v>
      </c>
      <c r="F92" s="100">
        <v>1.3512409798173413</v>
      </c>
      <c r="G92" s="100">
        <f>[1]INDICADORES!G157</f>
        <v>0.83413429485902491</v>
      </c>
      <c r="H92" s="100">
        <f>[1]INDICADORES!H157</f>
        <v>1.4411762608252674</v>
      </c>
      <c r="I92" s="100">
        <f>[1]INDICADORES!I157</f>
        <v>1.0853192847221353</v>
      </c>
      <c r="J92" s="100">
        <v>1.2849036443959119</v>
      </c>
      <c r="K92" s="100">
        <v>1.2511503504473189</v>
      </c>
      <c r="L92" s="100">
        <v>1.5708015825066748</v>
      </c>
      <c r="M92" s="100">
        <v>1.8653592618962858</v>
      </c>
      <c r="N92" s="100">
        <v>1.2193815649207589</v>
      </c>
      <c r="O92" s="100">
        <v>1.5452629597678613</v>
      </c>
    </row>
    <row r="93" spans="1:15" ht="24.6" thickBot="1" x14ac:dyDescent="0.35">
      <c r="A93" s="10"/>
      <c r="B93" s="210"/>
      <c r="C93" s="64" t="s">
        <v>60</v>
      </c>
      <c r="D93" s="101">
        <v>0.9204018916293808</v>
      </c>
      <c r="E93" s="101">
        <v>1.4982220984154555</v>
      </c>
      <c r="F93" s="101">
        <v>1.2511994365949206</v>
      </c>
      <c r="G93" s="101">
        <f>[1]INDICADORES!G158</f>
        <v>1.2617177217119027</v>
      </c>
      <c r="H93" s="101">
        <f>[1]INDICADORES!H158</f>
        <v>1.1490386387370231</v>
      </c>
      <c r="I93" s="101">
        <f>[1]INDICADORES!I158</f>
        <v>1.2482783907966954</v>
      </c>
      <c r="J93" s="101">
        <v>1.5982496757536455</v>
      </c>
      <c r="K93" s="101">
        <v>1.5472103301605775</v>
      </c>
      <c r="L93" s="101">
        <v>1.580706247951541</v>
      </c>
      <c r="M93" s="101">
        <v>1.458722407173265</v>
      </c>
      <c r="N93" s="101">
        <v>1.5635565438011345</v>
      </c>
      <c r="O93" s="101">
        <v>1.4893423907648236</v>
      </c>
    </row>
    <row r="94" spans="1:15" x14ac:dyDescent="0.3">
      <c r="A94" s="191" t="s">
        <v>61</v>
      </c>
      <c r="B94" s="210"/>
      <c r="C94" s="102" t="s">
        <v>62</v>
      </c>
      <c r="D94" s="70">
        <v>24429</v>
      </c>
      <c r="E94" s="70">
        <v>43169</v>
      </c>
      <c r="F94" s="70">
        <v>27102</v>
      </c>
      <c r="G94" s="70">
        <f>[1]INDICADORES!G159</f>
        <v>58089</v>
      </c>
      <c r="H94" s="70">
        <f>[1]INDICADORES!H159</f>
        <v>45445</v>
      </c>
      <c r="I94" s="70">
        <f>[1]INDICADORES!I159</f>
        <v>48802</v>
      </c>
      <c r="J94" s="70">
        <v>29011</v>
      </c>
      <c r="K94" s="70">
        <v>36990</v>
      </c>
      <c r="L94" s="70">
        <v>43393</v>
      </c>
      <c r="M94" s="70">
        <v>43056</v>
      </c>
      <c r="N94" s="70">
        <v>31511</v>
      </c>
      <c r="O94" s="70">
        <v>30380</v>
      </c>
    </row>
    <row r="95" spans="1:15" x14ac:dyDescent="0.3">
      <c r="A95" s="192"/>
      <c r="B95" s="210"/>
      <c r="C95" s="103" t="s">
        <v>63</v>
      </c>
      <c r="D95" s="104">
        <v>0.35839617382119071</v>
      </c>
      <c r="E95" s="104">
        <v>0.71660497003701795</v>
      </c>
      <c r="F95" s="104">
        <v>0.38197654752508736</v>
      </c>
      <c r="G95" s="104">
        <f>[1]INDICADORES!G160</f>
        <v>0.77146499860552209</v>
      </c>
      <c r="H95" s="104">
        <f>[1]INDICADORES!H160</f>
        <v>0.57876974019358129</v>
      </c>
      <c r="I95" s="104">
        <f>[1]INDICADORES!I160</f>
        <v>0.61068912442280976</v>
      </c>
      <c r="J95" s="104">
        <v>0.42195363178869594</v>
      </c>
      <c r="K95" s="104">
        <v>0.52695310274089691</v>
      </c>
      <c r="L95" s="104">
        <v>0.84568611019079731</v>
      </c>
      <c r="M95" s="104">
        <v>0.63866144535421854</v>
      </c>
      <c r="N95" s="104">
        <v>0.44788572240778907</v>
      </c>
      <c r="O95" s="104">
        <v>0.47651164614540037</v>
      </c>
    </row>
    <row r="96" spans="1:15" ht="15" thickBot="1" x14ac:dyDescent="0.35">
      <c r="A96" s="193"/>
      <c r="B96" s="211"/>
      <c r="C96" s="105" t="s">
        <v>64</v>
      </c>
      <c r="D96" s="106">
        <v>4.7300998812886323</v>
      </c>
      <c r="E96" s="106">
        <v>1.2998454909773216</v>
      </c>
      <c r="F96" s="106">
        <v>3.537497232676555</v>
      </c>
      <c r="G96" s="106">
        <f>[1]INDICADORES!G161</f>
        <v>1.0812341407151096</v>
      </c>
      <c r="H96" s="106">
        <f>[1]INDICADORES!H161</f>
        <v>2.4900684343712181</v>
      </c>
      <c r="I96" s="106">
        <f>[1]INDICADORES!I161</f>
        <v>1.7772042129420924</v>
      </c>
      <c r="J96" s="106">
        <v>3.9494253903691701</v>
      </c>
      <c r="K96" s="106">
        <v>2.374310624493106</v>
      </c>
      <c r="L96" s="106">
        <v>1.8574286175189545</v>
      </c>
      <c r="M96" s="106">
        <v>2.9207325343738386</v>
      </c>
      <c r="N96" s="106">
        <v>2.7225283234426074</v>
      </c>
      <c r="O96" s="106">
        <v>3.2428650427913102</v>
      </c>
    </row>
    <row r="97" spans="1:15" ht="24" x14ac:dyDescent="0.3">
      <c r="A97" s="222"/>
      <c r="B97" s="224" t="s">
        <v>65</v>
      </c>
      <c r="C97" s="107" t="s">
        <v>66</v>
      </c>
      <c r="D97" s="53">
        <v>3</v>
      </c>
      <c r="E97" s="53">
        <v>12</v>
      </c>
      <c r="F97" s="53">
        <v>7</v>
      </c>
      <c r="G97" s="53">
        <f>[1]INDICADORES!G162</f>
        <v>3</v>
      </c>
      <c r="H97" s="53">
        <f>[1]INDICADORES!H162</f>
        <v>1</v>
      </c>
      <c r="I97" s="53">
        <f>[1]INDICADORES!I162</f>
        <v>3</v>
      </c>
      <c r="J97" s="53">
        <v>7</v>
      </c>
      <c r="K97" s="53">
        <v>11</v>
      </c>
      <c r="L97" s="53">
        <v>5</v>
      </c>
      <c r="M97" s="53">
        <v>3</v>
      </c>
      <c r="N97" s="53">
        <v>6</v>
      </c>
      <c r="O97" s="53">
        <v>10</v>
      </c>
    </row>
    <row r="98" spans="1:15" ht="24" x14ac:dyDescent="0.3">
      <c r="A98" s="222"/>
      <c r="B98" s="225"/>
      <c r="C98" s="11" t="s">
        <v>67</v>
      </c>
      <c r="D98" s="5">
        <v>3</v>
      </c>
      <c r="E98" s="15">
        <v>15</v>
      </c>
      <c r="F98" s="15">
        <v>22</v>
      </c>
      <c r="G98" s="5">
        <f>[1]INDICADORES!G163</f>
        <v>25</v>
      </c>
      <c r="H98" s="15">
        <f>[1]INDICADORES!H163</f>
        <v>26</v>
      </c>
      <c r="I98" s="15">
        <f>[1]INDICADORES!I163</f>
        <v>29</v>
      </c>
      <c r="J98" s="5">
        <v>36</v>
      </c>
      <c r="K98" s="15">
        <v>47</v>
      </c>
      <c r="L98" s="15">
        <v>52</v>
      </c>
      <c r="M98" s="5">
        <v>55</v>
      </c>
      <c r="N98" s="15">
        <v>61</v>
      </c>
      <c r="O98" s="15">
        <v>71</v>
      </c>
    </row>
    <row r="99" spans="1:15" ht="60" x14ac:dyDescent="0.3">
      <c r="A99" s="222"/>
      <c r="B99" s="225"/>
      <c r="C99" s="107" t="s">
        <v>68</v>
      </c>
      <c r="D99" s="53">
        <v>5</v>
      </c>
      <c r="E99" s="53">
        <v>6</v>
      </c>
      <c r="F99" s="53">
        <v>8</v>
      </c>
      <c r="G99" s="53">
        <f>[1]INDICADORES!G164</f>
        <v>6</v>
      </c>
      <c r="H99" s="53">
        <f>[1]INDICADORES!H164</f>
        <v>11</v>
      </c>
      <c r="I99" s="53">
        <f>[1]INDICADORES!I164</f>
        <v>8</v>
      </c>
      <c r="J99" s="53">
        <v>5</v>
      </c>
      <c r="K99" s="53">
        <v>5</v>
      </c>
      <c r="L99" s="53">
        <v>6</v>
      </c>
      <c r="M99" s="53">
        <v>5</v>
      </c>
      <c r="N99" s="53">
        <v>6</v>
      </c>
      <c r="O99" s="53">
        <v>3</v>
      </c>
    </row>
    <row r="100" spans="1:15" ht="24.6" thickBot="1" x14ac:dyDescent="0.35">
      <c r="A100" s="222"/>
      <c r="B100" s="225"/>
      <c r="C100" s="11" t="s">
        <v>69</v>
      </c>
      <c r="D100" s="5">
        <v>5</v>
      </c>
      <c r="E100" s="15">
        <v>11</v>
      </c>
      <c r="F100" s="15">
        <v>19</v>
      </c>
      <c r="G100" s="5">
        <f>[1]INDICADORES!G165</f>
        <v>25</v>
      </c>
      <c r="H100" s="15">
        <f>[1]INDICADORES!H165</f>
        <v>36</v>
      </c>
      <c r="I100" s="15">
        <f>[1]INDICADORES!I165</f>
        <v>44</v>
      </c>
      <c r="J100" s="5">
        <v>49</v>
      </c>
      <c r="K100" s="15">
        <v>54</v>
      </c>
      <c r="L100" s="15">
        <v>60</v>
      </c>
      <c r="M100" s="5">
        <v>65</v>
      </c>
      <c r="N100" s="15">
        <v>71</v>
      </c>
      <c r="O100" s="15">
        <v>74</v>
      </c>
    </row>
    <row r="101" spans="1:15" ht="15" thickBot="1" x14ac:dyDescent="0.35">
      <c r="A101" s="222"/>
      <c r="B101" s="225"/>
      <c r="C101" s="108" t="s">
        <v>70</v>
      </c>
      <c r="D101" s="73">
        <f t="shared" ref="D101:O101" si="10">D100/D98</f>
        <v>1.6666666666666667</v>
      </c>
      <c r="E101" s="109">
        <f t="shared" si="10"/>
        <v>0.73333333333333328</v>
      </c>
      <c r="F101" s="109">
        <f t="shared" si="10"/>
        <v>0.86363636363636365</v>
      </c>
      <c r="G101" s="73">
        <f t="shared" si="10"/>
        <v>1</v>
      </c>
      <c r="H101" s="109">
        <f t="shared" si="10"/>
        <v>1.3846153846153846</v>
      </c>
      <c r="I101" s="109">
        <f t="shared" si="10"/>
        <v>1.5172413793103448</v>
      </c>
      <c r="J101" s="73">
        <f t="shared" si="10"/>
        <v>1.3611111111111112</v>
      </c>
      <c r="K101" s="109">
        <f t="shared" si="10"/>
        <v>1.1489361702127661</v>
      </c>
      <c r="L101" s="109">
        <f t="shared" si="10"/>
        <v>1.1538461538461537</v>
      </c>
      <c r="M101" s="73">
        <f t="shared" si="10"/>
        <v>1.1818181818181819</v>
      </c>
      <c r="N101" s="109">
        <f t="shared" si="10"/>
        <v>1.1639344262295082</v>
      </c>
      <c r="O101" s="109">
        <f t="shared" si="10"/>
        <v>1.0422535211267605</v>
      </c>
    </row>
    <row r="102" spans="1:15" ht="24" x14ac:dyDescent="0.3">
      <c r="A102" s="222"/>
      <c r="B102" s="225"/>
      <c r="C102" s="4" t="s">
        <v>71</v>
      </c>
      <c r="D102" s="59">
        <f>+[2]PIGOO!B109</f>
        <v>0</v>
      </c>
      <c r="E102" s="59">
        <f>+[2]PIGOO!C109</f>
        <v>0</v>
      </c>
      <c r="F102" s="59">
        <f>+[2]PIGOO!D109</f>
        <v>0</v>
      </c>
      <c r="G102" s="59" t="e">
        <f>+[2]PIGOO!E109</f>
        <v>#REF!</v>
      </c>
      <c r="H102" s="59" t="e">
        <f>+[2]PIGOO!F109</f>
        <v>#REF!</v>
      </c>
      <c r="I102" s="59" t="e">
        <f>+[2]PIGOO!G109</f>
        <v>#REF!</v>
      </c>
      <c r="J102" s="59">
        <v>0</v>
      </c>
      <c r="K102" s="59">
        <v>0</v>
      </c>
      <c r="L102" s="59">
        <v>0</v>
      </c>
      <c r="M102" s="59">
        <v>0</v>
      </c>
      <c r="N102" s="59">
        <v>0</v>
      </c>
      <c r="O102" s="59">
        <v>0</v>
      </c>
    </row>
    <row r="103" spans="1:15" ht="24.6" thickBot="1" x14ac:dyDescent="0.35">
      <c r="A103" s="222"/>
      <c r="B103" s="225"/>
      <c r="C103" s="110" t="s">
        <v>72</v>
      </c>
      <c r="D103" s="111">
        <f>D102</f>
        <v>0</v>
      </c>
      <c r="E103" s="111">
        <f>D103+E102</f>
        <v>0</v>
      </c>
      <c r="F103" s="111">
        <f t="shared" ref="F103" si="11">E103+F102</f>
        <v>0</v>
      </c>
      <c r="G103" s="111" t="e">
        <f>G102</f>
        <v>#REF!</v>
      </c>
      <c r="H103" s="111" t="e">
        <f>G103+H102</f>
        <v>#REF!</v>
      </c>
      <c r="I103" s="111" t="e">
        <f t="shared" ref="I103" si="12">H103+I102</f>
        <v>#REF!</v>
      </c>
      <c r="J103" s="111">
        <v>0</v>
      </c>
      <c r="K103" s="111">
        <v>0</v>
      </c>
      <c r="L103" s="111">
        <v>0</v>
      </c>
      <c r="M103" s="111">
        <v>0</v>
      </c>
      <c r="N103" s="111">
        <v>0</v>
      </c>
      <c r="O103" s="111">
        <v>0</v>
      </c>
    </row>
    <row r="104" spans="1:15" x14ac:dyDescent="0.3">
      <c r="A104" s="222"/>
      <c r="B104" s="225"/>
      <c r="C104" s="112" t="s">
        <v>73</v>
      </c>
      <c r="D104" s="20">
        <v>3423</v>
      </c>
      <c r="E104" s="20">
        <v>3427</v>
      </c>
      <c r="F104" s="20">
        <v>3433</v>
      </c>
      <c r="G104" s="20">
        <f>[1]INDICADORES!G169</f>
        <v>3438</v>
      </c>
      <c r="H104" s="20">
        <f>[1]INDICADORES!H169</f>
        <v>3440</v>
      </c>
      <c r="I104" s="20">
        <f>[1]INDICADORES!I169</f>
        <v>3450</v>
      </c>
      <c r="J104" s="20">
        <v>3454</v>
      </c>
      <c r="K104" s="20">
        <v>3458</v>
      </c>
      <c r="L104" s="20">
        <v>3461</v>
      </c>
      <c r="M104" s="20">
        <v>3466</v>
      </c>
      <c r="N104" s="20">
        <v>3470</v>
      </c>
      <c r="O104" s="20">
        <v>3474</v>
      </c>
    </row>
    <row r="105" spans="1:15" x14ac:dyDescent="0.3">
      <c r="A105" s="222"/>
      <c r="B105" s="225"/>
      <c r="C105" s="10" t="s">
        <v>74</v>
      </c>
      <c r="D105" s="113">
        <v>1</v>
      </c>
      <c r="E105" s="113">
        <v>1</v>
      </c>
      <c r="F105" s="113">
        <v>1</v>
      </c>
      <c r="G105" s="113">
        <f>[1]INDICADORES!G170</f>
        <v>1</v>
      </c>
      <c r="H105" s="113">
        <f>[1]INDICADORES!H170</f>
        <v>1</v>
      </c>
      <c r="I105" s="113">
        <f>[1]INDICADORES!I170</f>
        <v>1</v>
      </c>
      <c r="J105" s="113">
        <v>1</v>
      </c>
      <c r="K105" s="113">
        <v>1</v>
      </c>
      <c r="L105" s="113">
        <v>1</v>
      </c>
      <c r="M105" s="113">
        <v>1</v>
      </c>
      <c r="N105" s="113">
        <v>1</v>
      </c>
      <c r="O105" s="113">
        <v>1</v>
      </c>
    </row>
    <row r="106" spans="1:15" x14ac:dyDescent="0.3">
      <c r="A106" s="222"/>
      <c r="B106" s="225"/>
      <c r="C106" s="114" t="s">
        <v>75</v>
      </c>
      <c r="D106" s="115">
        <v>3423</v>
      </c>
      <c r="E106" s="115">
        <v>3427</v>
      </c>
      <c r="F106" s="115">
        <v>3433</v>
      </c>
      <c r="G106" s="115">
        <f>[1]INDICADORES!G171</f>
        <v>3438</v>
      </c>
      <c r="H106" s="115">
        <f>[1]INDICADORES!H171</f>
        <v>3440</v>
      </c>
      <c r="I106" s="115">
        <f>[1]INDICADORES!I171</f>
        <v>3450</v>
      </c>
      <c r="J106" s="115">
        <v>3454</v>
      </c>
      <c r="K106" s="115">
        <v>3458</v>
      </c>
      <c r="L106" s="115">
        <v>3461</v>
      </c>
      <c r="M106" s="115">
        <v>3466</v>
      </c>
      <c r="N106" s="115">
        <v>3470</v>
      </c>
      <c r="O106" s="115">
        <v>3474</v>
      </c>
    </row>
    <row r="107" spans="1:15" x14ac:dyDescent="0.3">
      <c r="A107" s="222"/>
      <c r="B107" s="225"/>
      <c r="C107" s="116" t="s">
        <v>76</v>
      </c>
      <c r="D107" s="5">
        <v>2753</v>
      </c>
      <c r="E107" s="5">
        <v>2788</v>
      </c>
      <c r="F107" s="5">
        <v>2794</v>
      </c>
      <c r="G107" s="5">
        <f>[1]INDICADORES!G172</f>
        <v>0</v>
      </c>
      <c r="H107" s="5">
        <f>[1]INDICADORES!H172</f>
        <v>0</v>
      </c>
      <c r="I107" s="5">
        <f>[1]INDICADORES!I172</f>
        <v>0</v>
      </c>
      <c r="J107" s="5"/>
      <c r="K107" s="5"/>
      <c r="L107" s="5"/>
      <c r="M107" s="5"/>
      <c r="N107" s="5"/>
      <c r="O107" s="5"/>
    </row>
    <row r="108" spans="1:15" x14ac:dyDescent="0.3">
      <c r="A108" s="222"/>
      <c r="B108" s="225"/>
      <c r="C108" s="117" t="s">
        <v>77</v>
      </c>
      <c r="D108" s="118">
        <v>0.80426526438796375</v>
      </c>
      <c r="E108" s="118">
        <v>0.81353953895535458</v>
      </c>
      <c r="F108" s="118">
        <v>0.81386542382755611</v>
      </c>
      <c r="G108" s="118">
        <f>[1]INDICADORES!G173</f>
        <v>0</v>
      </c>
      <c r="H108" s="118">
        <f>[1]INDICADORES!H173</f>
        <v>0</v>
      </c>
      <c r="I108" s="118">
        <f>[1]INDICADORES!I173</f>
        <v>0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</row>
    <row r="109" spans="1:15" x14ac:dyDescent="0.3">
      <c r="A109" s="222"/>
      <c r="B109" s="225"/>
      <c r="C109" s="116" t="s">
        <v>78</v>
      </c>
      <c r="D109" s="5">
        <v>13</v>
      </c>
      <c r="E109" s="15">
        <v>13</v>
      </c>
      <c r="F109" s="15"/>
      <c r="G109" s="5">
        <f>[1]INDICADORES!G174</f>
        <v>0</v>
      </c>
      <c r="H109" s="15">
        <f>[1]INDICADORES!H174</f>
        <v>0</v>
      </c>
      <c r="I109" s="15">
        <f>[1]INDICADORES!I174</f>
        <v>0</v>
      </c>
      <c r="J109" s="5"/>
      <c r="K109" s="15"/>
      <c r="L109" s="15"/>
      <c r="M109" s="5"/>
      <c r="N109" s="15"/>
      <c r="O109" s="15"/>
    </row>
    <row r="110" spans="1:15" x14ac:dyDescent="0.3">
      <c r="A110" s="222"/>
      <c r="B110" s="225"/>
      <c r="C110" s="117" t="s">
        <v>79</v>
      </c>
      <c r="D110" s="118">
        <v>3.7978381536663743E-3</v>
      </c>
      <c r="E110" s="118">
        <v>3.7934053107674349E-3</v>
      </c>
      <c r="F110" s="118">
        <v>0</v>
      </c>
      <c r="G110" s="118">
        <f>[1]INDICADORES!G175</f>
        <v>0</v>
      </c>
      <c r="H110" s="118">
        <f>[1]INDICADORES!H175</f>
        <v>0</v>
      </c>
      <c r="I110" s="118">
        <f>[1]INDICADORES!I175</f>
        <v>0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</row>
    <row r="111" spans="1:15" ht="24" x14ac:dyDescent="0.3">
      <c r="A111" s="222"/>
      <c r="B111" s="225"/>
      <c r="C111" s="119" t="s">
        <v>80</v>
      </c>
      <c r="D111" s="5">
        <v>13</v>
      </c>
      <c r="E111" s="15">
        <v>13</v>
      </c>
      <c r="F111" s="15">
        <v>13</v>
      </c>
      <c r="G111" s="5">
        <f>[1]INDICADORES!G176</f>
        <v>0</v>
      </c>
      <c r="H111" s="15">
        <f>[1]INDICADORES!H176</f>
        <v>0</v>
      </c>
      <c r="I111" s="15">
        <f>[1]INDICADORES!I176</f>
        <v>0</v>
      </c>
      <c r="J111" s="5"/>
      <c r="K111" s="15"/>
      <c r="L111" s="15"/>
      <c r="M111" s="5"/>
      <c r="N111" s="15"/>
      <c r="O111" s="15"/>
    </row>
    <row r="112" spans="1:15" ht="24" x14ac:dyDescent="0.3">
      <c r="A112" s="222"/>
      <c r="B112" s="225"/>
      <c r="C112" s="120" t="s">
        <v>81</v>
      </c>
      <c r="D112" s="118">
        <v>3.7978381536663743E-3</v>
      </c>
      <c r="E112" s="118">
        <v>3.7934053107674349E-3</v>
      </c>
      <c r="F112" s="118">
        <v>3.7867754150888435E-3</v>
      </c>
      <c r="G112" s="118">
        <f>[1]INDICADORES!G177</f>
        <v>0</v>
      </c>
      <c r="H112" s="118">
        <f>[1]INDICADORES!H177</f>
        <v>0</v>
      </c>
      <c r="I112" s="118">
        <f>[1]INDICADORES!I177</f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</row>
    <row r="113" spans="1:15" ht="36" x14ac:dyDescent="0.3">
      <c r="A113" s="222"/>
      <c r="B113" s="225"/>
      <c r="C113" s="119" t="s">
        <v>82</v>
      </c>
      <c r="D113" s="5">
        <v>0</v>
      </c>
      <c r="E113" s="15">
        <v>0</v>
      </c>
      <c r="F113" s="15">
        <v>0</v>
      </c>
      <c r="G113" s="5">
        <f>[1]INDICADORES!G178</f>
        <v>0</v>
      </c>
      <c r="H113" s="15">
        <f>[1]INDICADORES!H178</f>
        <v>0</v>
      </c>
      <c r="I113" s="15">
        <f>[1]INDICADORES!I178</f>
        <v>0</v>
      </c>
      <c r="J113" s="5">
        <v>0</v>
      </c>
      <c r="K113" s="15">
        <v>0</v>
      </c>
      <c r="L113" s="15">
        <v>0</v>
      </c>
      <c r="M113" s="5">
        <v>0</v>
      </c>
      <c r="N113" s="15">
        <v>0</v>
      </c>
      <c r="O113" s="15">
        <v>0</v>
      </c>
    </row>
    <row r="114" spans="1:15" ht="24.6" thickBot="1" x14ac:dyDescent="0.35">
      <c r="A114" s="222"/>
      <c r="B114" s="225"/>
      <c r="C114" s="121" t="s">
        <v>83</v>
      </c>
      <c r="D114" s="122">
        <v>0</v>
      </c>
      <c r="E114" s="122">
        <v>0</v>
      </c>
      <c r="F114" s="122">
        <v>0</v>
      </c>
      <c r="G114" s="122">
        <f>[1]INDICADORES!G179</f>
        <v>0</v>
      </c>
      <c r="H114" s="122">
        <f>[1]INDICADORES!H179</f>
        <v>0</v>
      </c>
      <c r="I114" s="122">
        <f>[1]INDICADORES!I179</f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</row>
    <row r="115" spans="1:15" ht="24" x14ac:dyDescent="0.3">
      <c r="A115" s="222"/>
      <c r="B115" s="225"/>
      <c r="C115" s="123" t="s">
        <v>84</v>
      </c>
      <c r="D115" s="124">
        <v>1905</v>
      </c>
      <c r="E115" s="124">
        <v>2094</v>
      </c>
      <c r="F115" s="124">
        <v>2115</v>
      </c>
      <c r="G115" s="124">
        <f>[1]INDICADORES!G180</f>
        <v>2116</v>
      </c>
      <c r="H115" s="124">
        <f>[1]INDICADORES!H180</f>
        <v>2126</v>
      </c>
      <c r="I115" s="124">
        <f>[1]INDICADORES!I180</f>
        <v>2149</v>
      </c>
      <c r="J115" s="124">
        <v>1982</v>
      </c>
      <c r="K115" s="124">
        <v>2126</v>
      </c>
      <c r="L115" s="124">
        <v>2112</v>
      </c>
      <c r="M115" s="124">
        <v>2113</v>
      </c>
      <c r="N115" s="124">
        <v>2067</v>
      </c>
      <c r="O115" s="124">
        <v>2129</v>
      </c>
    </row>
    <row r="116" spans="1:15" ht="24" x14ac:dyDescent="0.3">
      <c r="A116" s="222"/>
      <c r="B116" s="225"/>
      <c r="C116" s="125" t="s">
        <v>85</v>
      </c>
      <c r="D116" s="126">
        <v>2260</v>
      </c>
      <c r="E116" s="127">
        <v>2206</v>
      </c>
      <c r="F116" s="127">
        <v>2206</v>
      </c>
      <c r="G116" s="126">
        <f>[1]INDICADORES!G181</f>
        <v>2228</v>
      </c>
      <c r="H116" s="127">
        <f>[1]INDICADORES!H181</f>
        <v>2172</v>
      </c>
      <c r="I116" s="127">
        <f>[1]INDICADORES!I181</f>
        <v>2065</v>
      </c>
      <c r="J116" s="126">
        <v>2101</v>
      </c>
      <c r="K116" s="127">
        <v>2277</v>
      </c>
      <c r="L116" s="127">
        <v>2029</v>
      </c>
      <c r="M116" s="126">
        <v>2313</v>
      </c>
      <c r="N116" s="127">
        <v>2296</v>
      </c>
      <c r="O116" s="127">
        <v>2307</v>
      </c>
    </row>
    <row r="117" spans="1:15" ht="24.6" thickBot="1" x14ac:dyDescent="0.35">
      <c r="A117" s="222"/>
      <c r="B117" s="225"/>
      <c r="C117" s="128" t="s">
        <v>86</v>
      </c>
      <c r="D117" s="122">
        <v>0.55652936021034183</v>
      </c>
      <c r="E117" s="122">
        <v>0.61103005544207767</v>
      </c>
      <c r="F117" s="122">
        <v>0.61607923099330031</v>
      </c>
      <c r="G117" s="122">
        <f>[1]INDICADORES!G182</f>
        <v>0.61547411285631182</v>
      </c>
      <c r="H117" s="122">
        <f>[1]INDICADORES!H182</f>
        <v>0.61802325581395345</v>
      </c>
      <c r="I117" s="122">
        <f>[1]INDICADORES!I182</f>
        <v>0.62289855072463773</v>
      </c>
      <c r="J117" s="122">
        <v>0.57382744643891137</v>
      </c>
      <c r="K117" s="122">
        <v>0.61480624638519377</v>
      </c>
      <c r="L117" s="122">
        <v>0.61022825772898004</v>
      </c>
      <c r="M117" s="122">
        <v>0.60963646855164455</v>
      </c>
      <c r="N117" s="122">
        <v>0.59567723342939483</v>
      </c>
      <c r="O117" s="122">
        <v>0.61283822682786415</v>
      </c>
    </row>
    <row r="118" spans="1:15" ht="24.6" thickBot="1" x14ac:dyDescent="0.35">
      <c r="A118" s="222"/>
      <c r="B118" s="225"/>
      <c r="C118" s="129" t="s">
        <v>87</v>
      </c>
      <c r="D118" s="130">
        <f>+[2]PIGOO!B160</f>
        <v>761</v>
      </c>
      <c r="E118" s="130">
        <f>+[2]PIGOO!C160</f>
        <v>764</v>
      </c>
      <c r="F118" s="130">
        <f>+[2]PIGOO!D160</f>
        <v>769</v>
      </c>
      <c r="G118" s="130">
        <f>[1]INDICADORES!G183</f>
        <v>793</v>
      </c>
      <c r="H118" s="130">
        <f>[1]INDICADORES!H183</f>
        <v>799</v>
      </c>
      <c r="I118" s="130">
        <f>[1]INDICADORES!I183</f>
        <v>802</v>
      </c>
      <c r="J118" s="130">
        <f>[1]INDICADORES!J183</f>
        <v>806</v>
      </c>
      <c r="K118" s="130">
        <f>[1]INDICADORES!K183</f>
        <v>807</v>
      </c>
      <c r="L118" s="130">
        <f>[1]INDICADORES!L183</f>
        <v>807</v>
      </c>
      <c r="M118" s="130">
        <f>[1]INDICADORES!M183</f>
        <v>809</v>
      </c>
      <c r="N118" s="130">
        <f>[1]INDICADORES!N183</f>
        <v>810</v>
      </c>
      <c r="O118" s="130">
        <f>[1]INDICADORES!O183</f>
        <v>811</v>
      </c>
    </row>
    <row r="119" spans="1:15" ht="36" x14ac:dyDescent="0.3">
      <c r="A119" s="222"/>
      <c r="B119" s="131"/>
      <c r="C119" s="132" t="s">
        <v>88</v>
      </c>
      <c r="D119" s="133">
        <v>32228</v>
      </c>
      <c r="E119" s="134">
        <v>83257</v>
      </c>
      <c r="F119" s="134">
        <v>0</v>
      </c>
      <c r="G119" s="133">
        <f>[1]INDICADORES!G185</f>
        <v>122906.9</v>
      </c>
      <c r="H119" s="134">
        <f>[1]INDICADORES!H185</f>
        <v>23896.07</v>
      </c>
      <c r="I119" s="134">
        <f>[1]INDICADORES!I185</f>
        <v>27601</v>
      </c>
      <c r="J119" s="133">
        <v>0</v>
      </c>
      <c r="K119" s="134">
        <v>19943</v>
      </c>
      <c r="L119" s="134">
        <v>0</v>
      </c>
      <c r="M119" s="133">
        <v>0</v>
      </c>
      <c r="N119" s="134">
        <v>0</v>
      </c>
      <c r="O119" s="134">
        <v>0</v>
      </c>
    </row>
    <row r="120" spans="1:15" ht="36" x14ac:dyDescent="0.3">
      <c r="A120" s="222"/>
      <c r="B120" s="131"/>
      <c r="C120" s="135" t="s">
        <v>89</v>
      </c>
      <c r="D120" s="136">
        <v>32228</v>
      </c>
      <c r="E120" s="137">
        <v>115485</v>
      </c>
      <c r="F120" s="137">
        <v>115485</v>
      </c>
      <c r="G120" s="136">
        <f>[1]INDICADORES!G186</f>
        <v>238391.9</v>
      </c>
      <c r="H120" s="137">
        <f>[1]INDICADORES!H186</f>
        <v>262287.96999999997</v>
      </c>
      <c r="I120" s="137">
        <f>[1]INDICADORES!I186</f>
        <v>289888.96999999997</v>
      </c>
      <c r="J120" s="136">
        <v>289888.96999999997</v>
      </c>
      <c r="K120" s="137">
        <v>309831.96999999997</v>
      </c>
      <c r="L120" s="137">
        <v>309831.96999999997</v>
      </c>
      <c r="M120" s="136">
        <v>309831.96999999997</v>
      </c>
      <c r="N120" s="137">
        <v>309831.96999999997</v>
      </c>
      <c r="O120" s="137">
        <v>309831.96999999997</v>
      </c>
    </row>
    <row r="121" spans="1:15" ht="15" thickBot="1" x14ac:dyDescent="0.35">
      <c r="A121" s="222"/>
      <c r="B121" s="131"/>
      <c r="C121" s="138" t="s">
        <v>90</v>
      </c>
      <c r="D121" s="139">
        <v>744096.11</v>
      </c>
      <c r="E121" s="140">
        <v>684735.18</v>
      </c>
      <c r="F121" s="140">
        <v>700952.36</v>
      </c>
      <c r="G121" s="139">
        <f>[1]INDICADORES!G187</f>
        <v>589318.39</v>
      </c>
      <c r="H121" s="140">
        <f>[1]INDICADORES!H187</f>
        <v>585144.9</v>
      </c>
      <c r="I121" s="140">
        <f>[1]INDICADORES!I187</f>
        <v>585154.41</v>
      </c>
      <c r="J121" s="139">
        <v>618129.62</v>
      </c>
      <c r="K121" s="140">
        <v>665358.73</v>
      </c>
      <c r="L121" s="140">
        <v>671360.55</v>
      </c>
      <c r="M121" s="139">
        <v>689355.72</v>
      </c>
      <c r="N121" s="140">
        <v>738680.4</v>
      </c>
      <c r="O121" s="140">
        <v>760823.79</v>
      </c>
    </row>
    <row r="122" spans="1:15" ht="36" x14ac:dyDescent="0.3">
      <c r="A122" s="222"/>
      <c r="B122" s="131"/>
      <c r="C122" s="141" t="s">
        <v>91</v>
      </c>
      <c r="D122" s="142">
        <v>4</v>
      </c>
      <c r="E122" s="143">
        <v>8</v>
      </c>
      <c r="F122" s="143">
        <v>8</v>
      </c>
      <c r="G122" s="142">
        <v>4</v>
      </c>
      <c r="H122" s="143">
        <v>8</v>
      </c>
      <c r="I122" s="143">
        <v>8</v>
      </c>
      <c r="J122" s="142">
        <v>4</v>
      </c>
      <c r="K122" s="143">
        <v>8</v>
      </c>
      <c r="L122" s="143">
        <v>8</v>
      </c>
      <c r="M122" s="144">
        <v>1</v>
      </c>
      <c r="N122" s="145"/>
      <c r="O122" s="145">
        <v>4</v>
      </c>
    </row>
    <row r="123" spans="1:15" ht="36.6" thickBot="1" x14ac:dyDescent="0.35">
      <c r="A123" s="222"/>
      <c r="B123" s="131"/>
      <c r="C123" s="146" t="s">
        <v>92</v>
      </c>
      <c r="D123" s="98">
        <v>4</v>
      </c>
      <c r="E123" s="99">
        <v>12</v>
      </c>
      <c r="F123" s="99">
        <v>20</v>
      </c>
      <c r="G123" s="98">
        <v>4</v>
      </c>
      <c r="H123" s="99">
        <v>12</v>
      </c>
      <c r="I123" s="99">
        <v>20</v>
      </c>
      <c r="J123" s="98">
        <v>4</v>
      </c>
      <c r="K123" s="99">
        <v>12</v>
      </c>
      <c r="L123" s="99">
        <v>20</v>
      </c>
      <c r="M123" s="147">
        <v>55</v>
      </c>
      <c r="N123" s="148">
        <v>55</v>
      </c>
      <c r="O123" s="148">
        <v>59</v>
      </c>
    </row>
    <row r="124" spans="1:15" ht="15" thickBot="1" x14ac:dyDescent="0.35">
      <c r="A124" s="223"/>
      <c r="B124" s="149"/>
      <c r="C124" s="150" t="s">
        <v>93</v>
      </c>
      <c r="D124" s="151">
        <f>+[2]PIGOO!B157</f>
        <v>0</v>
      </c>
      <c r="E124" s="151">
        <f>+[2]PIGOO!C157</f>
        <v>1</v>
      </c>
      <c r="F124" s="151">
        <f>+[2]PIGOO!D157</f>
        <v>0</v>
      </c>
      <c r="G124" s="151" t="e">
        <f>+[2]PIGOO!E157</f>
        <v>#REF!</v>
      </c>
      <c r="H124" s="151" t="e">
        <f>+[2]PIGOO!F157</f>
        <v>#REF!</v>
      </c>
      <c r="I124" s="151" t="e">
        <f>+[2]PIGOO!G157</f>
        <v>#REF!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>
        <v>0</v>
      </c>
    </row>
    <row r="125" spans="1:15" x14ac:dyDescent="0.3">
      <c r="A125" s="207" t="s">
        <v>94</v>
      </c>
      <c r="B125" s="209" t="s">
        <v>95</v>
      </c>
      <c r="C125" s="152" t="s">
        <v>96</v>
      </c>
      <c r="D125" s="153">
        <f>+[2]PIGOO!B189+[2]PIGOO!B191+[2]PIGOO!B193</f>
        <v>0</v>
      </c>
      <c r="E125" s="153">
        <f>+[2]PIGOO!C189+[2]PIGOO!C191+[2]PIGOO!C193</f>
        <v>0</v>
      </c>
      <c r="F125" s="153">
        <f>+[2]PIGOO!D189+[2]PIGOO!D191+[2]PIGOO!D193</f>
        <v>0</v>
      </c>
      <c r="G125" s="153">
        <v>0</v>
      </c>
      <c r="H125" s="153">
        <v>0</v>
      </c>
      <c r="I125" s="154">
        <v>0</v>
      </c>
      <c r="J125" s="153">
        <v>0</v>
      </c>
      <c r="K125" s="153">
        <v>0</v>
      </c>
      <c r="L125" s="154">
        <v>0</v>
      </c>
      <c r="M125" s="153">
        <v>0</v>
      </c>
      <c r="N125" s="153">
        <v>0</v>
      </c>
      <c r="O125" s="154">
        <v>0</v>
      </c>
    </row>
    <row r="126" spans="1:15" x14ac:dyDescent="0.3">
      <c r="A126" s="208"/>
      <c r="B126" s="210"/>
      <c r="C126" s="155" t="s">
        <v>97</v>
      </c>
      <c r="D126" s="156">
        <v>0</v>
      </c>
      <c r="E126" s="156">
        <v>0</v>
      </c>
      <c r="F126" s="156">
        <v>0</v>
      </c>
      <c r="G126" s="156">
        <v>0</v>
      </c>
      <c r="H126" s="156">
        <v>0</v>
      </c>
      <c r="I126" s="5">
        <v>0</v>
      </c>
      <c r="J126" s="156">
        <v>0</v>
      </c>
      <c r="K126" s="156">
        <v>0</v>
      </c>
      <c r="L126" s="5">
        <v>0</v>
      </c>
      <c r="M126" s="156">
        <v>0</v>
      </c>
      <c r="N126" s="156">
        <v>0</v>
      </c>
      <c r="O126" s="5">
        <v>0</v>
      </c>
    </row>
    <row r="127" spans="1:15" x14ac:dyDescent="0.3">
      <c r="A127" s="208"/>
      <c r="B127" s="210"/>
      <c r="C127" s="102" t="s">
        <v>98</v>
      </c>
      <c r="D127" s="157">
        <f>D126-D125</f>
        <v>0</v>
      </c>
      <c r="E127" s="157">
        <f t="shared" ref="E127:F127" si="13">E126-E125</f>
        <v>0</v>
      </c>
      <c r="F127" s="157">
        <f t="shared" si="13"/>
        <v>0</v>
      </c>
      <c r="G127" s="157">
        <f>G126-G125</f>
        <v>0</v>
      </c>
      <c r="H127" s="157">
        <f t="shared" ref="H127:I127" si="14">H126-H125</f>
        <v>0</v>
      </c>
      <c r="I127" s="70">
        <f t="shared" si="14"/>
        <v>0</v>
      </c>
      <c r="J127" s="157">
        <f>J126-J125</f>
        <v>0</v>
      </c>
      <c r="K127" s="157">
        <f t="shared" ref="K127:L127" si="15">K126-K125</f>
        <v>0</v>
      </c>
      <c r="L127" s="70">
        <f t="shared" si="15"/>
        <v>0</v>
      </c>
      <c r="M127" s="157">
        <f>M126-M125</f>
        <v>0</v>
      </c>
      <c r="N127" s="157">
        <f t="shared" ref="N127:O127" si="16">N126-N125</f>
        <v>0</v>
      </c>
      <c r="O127" s="70">
        <f t="shared" si="16"/>
        <v>0</v>
      </c>
    </row>
    <row r="128" spans="1:15" ht="15" thickBot="1" x14ac:dyDescent="0.35">
      <c r="A128" s="208"/>
      <c r="B128" s="211"/>
      <c r="C128" s="158" t="s">
        <v>99</v>
      </c>
      <c r="D128" s="159"/>
      <c r="E128" s="159"/>
      <c r="F128" s="159"/>
      <c r="G128" s="159"/>
      <c r="H128" s="159"/>
      <c r="I128" s="160"/>
      <c r="J128" s="159"/>
      <c r="K128" s="159"/>
      <c r="L128" s="160"/>
      <c r="M128" s="159"/>
      <c r="N128" s="159"/>
      <c r="O128" s="160"/>
    </row>
    <row r="129" spans="1:15" x14ac:dyDescent="0.3">
      <c r="A129" s="208"/>
      <c r="B129" s="209" t="s">
        <v>100</v>
      </c>
      <c r="C129" s="161" t="s">
        <v>96</v>
      </c>
      <c r="D129" s="154">
        <f>+[2]PIGOO!B188+[2]PIGOO!B190+[2]PIGOO!B192</f>
        <v>10</v>
      </c>
      <c r="E129" s="154">
        <f>+[2]PIGOO!C188+[2]PIGOO!C190+[2]PIGOO!C192</f>
        <v>10</v>
      </c>
      <c r="F129" s="154">
        <f>+[2]PIGOO!D188+[2]PIGOO!D190+[2]PIGOO!D192</f>
        <v>10</v>
      </c>
      <c r="G129" s="154">
        <v>10</v>
      </c>
      <c r="H129" s="154">
        <v>10</v>
      </c>
      <c r="I129" s="154">
        <v>10</v>
      </c>
      <c r="J129" s="154">
        <v>10</v>
      </c>
      <c r="K129" s="154">
        <v>10</v>
      </c>
      <c r="L129" s="154">
        <v>10</v>
      </c>
      <c r="M129" s="154">
        <v>10</v>
      </c>
      <c r="N129" s="154">
        <v>10</v>
      </c>
      <c r="O129" s="154">
        <v>10</v>
      </c>
    </row>
    <row r="130" spans="1:15" x14ac:dyDescent="0.3">
      <c r="A130" s="208"/>
      <c r="B130" s="210"/>
      <c r="C130" s="155" t="s">
        <v>101</v>
      </c>
      <c r="D130" s="5"/>
      <c r="E130" s="5"/>
      <c r="F130" s="5"/>
      <c r="G130" s="5">
        <v>11</v>
      </c>
      <c r="H130" s="5">
        <v>11</v>
      </c>
      <c r="I130" s="5">
        <v>11</v>
      </c>
      <c r="J130" s="5">
        <v>11</v>
      </c>
      <c r="K130" s="5">
        <v>11</v>
      </c>
      <c r="L130" s="5">
        <v>11</v>
      </c>
      <c r="M130" s="5">
        <v>11</v>
      </c>
      <c r="N130" s="5">
        <v>11</v>
      </c>
      <c r="O130" s="5">
        <v>11</v>
      </c>
    </row>
    <row r="131" spans="1:15" x14ac:dyDescent="0.3">
      <c r="A131" s="208"/>
      <c r="B131" s="210"/>
      <c r="C131" s="102" t="s">
        <v>98</v>
      </c>
      <c r="D131" s="70">
        <f>D130-D129</f>
        <v>-10</v>
      </c>
      <c r="E131" s="70">
        <f t="shared" ref="E131:F131" si="17">E130-E129</f>
        <v>-10</v>
      </c>
      <c r="F131" s="70">
        <f t="shared" si="17"/>
        <v>-10</v>
      </c>
      <c r="G131" s="70">
        <f>G130-G129</f>
        <v>1</v>
      </c>
      <c r="H131" s="70">
        <f t="shared" ref="H131:I131" si="18">H130-H129</f>
        <v>1</v>
      </c>
      <c r="I131" s="70">
        <f t="shared" si="18"/>
        <v>1</v>
      </c>
      <c r="J131" s="70">
        <f>J130-J129</f>
        <v>1</v>
      </c>
      <c r="K131" s="70">
        <f t="shared" ref="K131:L131" si="19">K130-K129</f>
        <v>1</v>
      </c>
      <c r="L131" s="70">
        <f t="shared" si="19"/>
        <v>1</v>
      </c>
      <c r="M131" s="70">
        <f>M130-M129</f>
        <v>1</v>
      </c>
      <c r="N131" s="70">
        <f t="shared" ref="N131:O131" si="20">N130-N129</f>
        <v>1</v>
      </c>
      <c r="O131" s="70">
        <f t="shared" si="20"/>
        <v>1</v>
      </c>
    </row>
    <row r="132" spans="1:15" ht="15" thickBot="1" x14ac:dyDescent="0.35">
      <c r="A132" s="208"/>
      <c r="B132" s="211"/>
      <c r="C132" s="158" t="s">
        <v>99</v>
      </c>
      <c r="D132" s="162"/>
      <c r="E132" s="162"/>
      <c r="F132" s="162"/>
      <c r="G132" s="162"/>
      <c r="H132" s="162"/>
      <c r="I132" s="160"/>
      <c r="J132" s="162"/>
      <c r="K132" s="162"/>
      <c r="L132" s="160"/>
      <c r="M132" s="162"/>
      <c r="N132" s="162"/>
      <c r="O132" s="160"/>
    </row>
    <row r="133" spans="1:15" x14ac:dyDescent="0.3">
      <c r="A133" s="208"/>
      <c r="B133" s="209" t="s">
        <v>102</v>
      </c>
      <c r="C133" s="161" t="s">
        <v>103</v>
      </c>
      <c r="D133" s="163">
        <f>+[2]PIGOO!B195</f>
        <v>0</v>
      </c>
      <c r="E133" s="163">
        <f>+[2]PIGOO!C195</f>
        <v>0</v>
      </c>
      <c r="F133" s="163">
        <f>+[2]PIGOO!D195</f>
        <v>0</v>
      </c>
      <c r="G133" s="163">
        <v>0</v>
      </c>
      <c r="H133" s="163">
        <v>0</v>
      </c>
      <c r="I133" s="154">
        <v>0</v>
      </c>
      <c r="J133" s="163">
        <v>0</v>
      </c>
      <c r="K133" s="163">
        <v>0</v>
      </c>
      <c r="L133" s="154">
        <v>0</v>
      </c>
      <c r="M133" s="163">
        <v>0</v>
      </c>
      <c r="N133" s="163">
        <v>0</v>
      </c>
      <c r="O133" s="154">
        <v>0</v>
      </c>
    </row>
    <row r="134" spans="1:15" x14ac:dyDescent="0.3">
      <c r="A134" s="208"/>
      <c r="B134" s="210"/>
      <c r="C134" s="155" t="s">
        <v>97</v>
      </c>
      <c r="D134" s="5"/>
      <c r="E134" s="5"/>
      <c r="F134" s="5"/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x14ac:dyDescent="0.3">
      <c r="A135" s="208"/>
      <c r="B135" s="210"/>
      <c r="C135" s="102" t="s">
        <v>98</v>
      </c>
      <c r="D135" s="70">
        <f>D134-D133</f>
        <v>0</v>
      </c>
      <c r="E135" s="70">
        <f t="shared" ref="E135:F135" si="21">E134-E133</f>
        <v>0</v>
      </c>
      <c r="F135" s="70">
        <f t="shared" si="21"/>
        <v>0</v>
      </c>
      <c r="G135" s="70">
        <f>G134-G133</f>
        <v>0</v>
      </c>
      <c r="H135" s="70">
        <f t="shared" ref="H135:I135" si="22">H134-H133</f>
        <v>0</v>
      </c>
      <c r="I135" s="70">
        <f t="shared" si="22"/>
        <v>0</v>
      </c>
      <c r="J135" s="70">
        <f>J134-J133</f>
        <v>0</v>
      </c>
      <c r="K135" s="70">
        <f t="shared" ref="K135:L135" si="23">K134-K133</f>
        <v>0</v>
      </c>
      <c r="L135" s="70">
        <f t="shared" si="23"/>
        <v>0</v>
      </c>
      <c r="M135" s="70">
        <f>M134-M133</f>
        <v>0</v>
      </c>
      <c r="N135" s="70">
        <f t="shared" ref="N135:O135" si="24">N134-N133</f>
        <v>0</v>
      </c>
      <c r="O135" s="70">
        <f t="shared" si="24"/>
        <v>0</v>
      </c>
    </row>
    <row r="136" spans="1:15" ht="15" thickBot="1" x14ac:dyDescent="0.35">
      <c r="A136" s="208"/>
      <c r="B136" s="211"/>
      <c r="C136" s="158" t="s">
        <v>99</v>
      </c>
      <c r="D136" s="159"/>
      <c r="E136" s="159"/>
      <c r="F136" s="159"/>
      <c r="G136" s="159"/>
      <c r="H136" s="159"/>
      <c r="I136" s="160"/>
      <c r="J136" s="159"/>
      <c r="K136" s="159"/>
      <c r="L136" s="160"/>
      <c r="M136" s="159"/>
      <c r="N136" s="159"/>
      <c r="O136" s="160"/>
    </row>
    <row r="137" spans="1:15" x14ac:dyDescent="0.3">
      <c r="A137" s="208"/>
      <c r="B137" s="209" t="s">
        <v>104</v>
      </c>
      <c r="C137" s="164" t="s">
        <v>103</v>
      </c>
      <c r="D137" s="165">
        <f>+[2]PIGOO!B194</f>
        <v>2</v>
      </c>
      <c r="E137" s="165">
        <f>+[2]PIGOO!C194</f>
        <v>2</v>
      </c>
      <c r="F137" s="165">
        <f>+[2]PIGOO!D194</f>
        <v>2</v>
      </c>
      <c r="G137" s="165">
        <v>2</v>
      </c>
      <c r="H137" s="165">
        <v>2</v>
      </c>
      <c r="I137" s="29">
        <v>2</v>
      </c>
      <c r="J137" s="165">
        <v>2</v>
      </c>
      <c r="K137" s="165">
        <v>2</v>
      </c>
      <c r="L137" s="29">
        <v>2</v>
      </c>
      <c r="M137" s="165">
        <v>2</v>
      </c>
      <c r="N137" s="165">
        <v>2</v>
      </c>
      <c r="O137" s="29">
        <v>2</v>
      </c>
    </row>
    <row r="138" spans="1:15" x14ac:dyDescent="0.3">
      <c r="A138" s="208"/>
      <c r="B138" s="210"/>
      <c r="C138" s="155" t="s">
        <v>97</v>
      </c>
      <c r="D138" s="15">
        <v>1</v>
      </c>
      <c r="E138" s="15">
        <v>1</v>
      </c>
      <c r="F138" s="15">
        <v>1</v>
      </c>
      <c r="G138" s="15">
        <v>2</v>
      </c>
      <c r="H138" s="15">
        <v>2</v>
      </c>
      <c r="I138" s="5">
        <v>2</v>
      </c>
      <c r="J138" s="15">
        <v>2</v>
      </c>
      <c r="K138" s="15">
        <v>2</v>
      </c>
      <c r="L138" s="5">
        <v>2</v>
      </c>
      <c r="M138" s="15">
        <v>2</v>
      </c>
      <c r="N138" s="15">
        <v>2</v>
      </c>
      <c r="O138" s="5">
        <v>2</v>
      </c>
    </row>
    <row r="139" spans="1:15" x14ac:dyDescent="0.3">
      <c r="A139" s="208"/>
      <c r="B139" s="210"/>
      <c r="C139" s="166" t="s">
        <v>98</v>
      </c>
      <c r="D139" s="63">
        <f>D138-D137</f>
        <v>-1</v>
      </c>
      <c r="E139" s="63">
        <f t="shared" ref="E139:F139" si="25">E138-E137</f>
        <v>-1</v>
      </c>
      <c r="F139" s="63">
        <f t="shared" si="25"/>
        <v>-1</v>
      </c>
      <c r="G139" s="63">
        <f>G138-G137</f>
        <v>0</v>
      </c>
      <c r="H139" s="63">
        <f t="shared" ref="H139:I139" si="26">H138-H137</f>
        <v>0</v>
      </c>
      <c r="I139" s="70">
        <f t="shared" si="26"/>
        <v>0</v>
      </c>
      <c r="J139" s="63">
        <f>J138-J137</f>
        <v>0</v>
      </c>
      <c r="K139" s="63">
        <f t="shared" ref="K139:L139" si="27">K138-K137</f>
        <v>0</v>
      </c>
      <c r="L139" s="70">
        <f t="shared" si="27"/>
        <v>0</v>
      </c>
      <c r="M139" s="63">
        <f>M138-M137</f>
        <v>0</v>
      </c>
      <c r="N139" s="63">
        <f t="shared" ref="N139:O139" si="28">N138-N137</f>
        <v>0</v>
      </c>
      <c r="O139" s="70">
        <f t="shared" si="28"/>
        <v>0</v>
      </c>
    </row>
    <row r="140" spans="1:15" ht="15" thickBot="1" x14ac:dyDescent="0.35">
      <c r="A140" s="208"/>
      <c r="B140" s="211"/>
      <c r="C140" s="167" t="s">
        <v>99</v>
      </c>
      <c r="D140" s="159">
        <f>D139/D138</f>
        <v>-1</v>
      </c>
      <c r="E140" s="159">
        <f t="shared" ref="E140:F140" si="29">E139/E138</f>
        <v>-1</v>
      </c>
      <c r="F140" s="159">
        <f t="shared" si="29"/>
        <v>-1</v>
      </c>
      <c r="G140" s="159">
        <f>G139/G138</f>
        <v>0</v>
      </c>
      <c r="H140" s="159">
        <f t="shared" ref="H140:I140" si="30">H139/H138</f>
        <v>0</v>
      </c>
      <c r="I140" s="160">
        <f t="shared" si="30"/>
        <v>0</v>
      </c>
      <c r="J140" s="159">
        <f>J139/J138</f>
        <v>0</v>
      </c>
      <c r="K140" s="159">
        <f t="shared" ref="K140:L140" si="31">K139/K138</f>
        <v>0</v>
      </c>
      <c r="L140" s="160">
        <f t="shared" si="31"/>
        <v>0</v>
      </c>
      <c r="M140" s="159">
        <f>M139/M138</f>
        <v>0</v>
      </c>
      <c r="N140" s="159">
        <f t="shared" ref="N140:O140" si="32">N139/N138</f>
        <v>0</v>
      </c>
      <c r="O140" s="160">
        <f t="shared" si="32"/>
        <v>0</v>
      </c>
    </row>
    <row r="141" spans="1:15" x14ac:dyDescent="0.3">
      <c r="A141" s="10"/>
      <c r="B141" s="212" t="s">
        <v>105</v>
      </c>
      <c r="C141" s="213"/>
      <c r="D141" s="168">
        <f>D125+D129</f>
        <v>10</v>
      </c>
      <c r="E141" s="168">
        <f>E125+E129</f>
        <v>10</v>
      </c>
      <c r="F141" s="168">
        <f>F125+F129</f>
        <v>10</v>
      </c>
      <c r="G141" s="168">
        <f>[1]INDICADORES!G207</f>
        <v>10</v>
      </c>
      <c r="H141" s="168">
        <f>[1]INDICADORES!H207</f>
        <v>10</v>
      </c>
      <c r="I141" s="168">
        <f>[1]INDICADORES!I207</f>
        <v>10</v>
      </c>
      <c r="J141" s="168">
        <f>[1]INDICADORES!J207</f>
        <v>10</v>
      </c>
      <c r="K141" s="168">
        <f>[1]INDICADORES!K207</f>
        <v>10</v>
      </c>
      <c r="L141" s="168">
        <f>[1]INDICADORES!L207</f>
        <v>10</v>
      </c>
      <c r="M141" s="168">
        <f>[1]INDICADORES!M207</f>
        <v>10</v>
      </c>
      <c r="N141" s="168">
        <f>[1]INDICADORES!N207</f>
        <v>10</v>
      </c>
      <c r="O141" s="168">
        <f>[1]INDICADORES!O207</f>
        <v>10</v>
      </c>
    </row>
    <row r="142" spans="1:15" x14ac:dyDescent="0.3">
      <c r="A142" s="10"/>
      <c r="B142" s="199" t="s">
        <v>106</v>
      </c>
      <c r="C142" s="200"/>
      <c r="D142" s="169">
        <v>11</v>
      </c>
      <c r="E142" s="169">
        <v>11</v>
      </c>
      <c r="F142" s="169">
        <f>F126+F130</f>
        <v>0</v>
      </c>
      <c r="G142" s="169">
        <f>[1]INDICADORES!G208</f>
        <v>10</v>
      </c>
      <c r="H142" s="169">
        <f>[1]INDICADORES!H208</f>
        <v>10</v>
      </c>
      <c r="I142" s="169">
        <f>[1]INDICADORES!I208</f>
        <v>10</v>
      </c>
      <c r="J142" s="169">
        <f>[1]INDICADORES!J208</f>
        <v>10</v>
      </c>
      <c r="K142" s="169">
        <f>[1]INDICADORES!K208</f>
        <v>10</v>
      </c>
      <c r="L142" s="169">
        <f>[1]INDICADORES!L208</f>
        <v>10</v>
      </c>
      <c r="M142" s="169">
        <f>[1]INDICADORES!M208</f>
        <v>9</v>
      </c>
      <c r="N142" s="169">
        <f>[1]INDICADORES!N208</f>
        <v>9</v>
      </c>
      <c r="O142" s="169">
        <f>[1]INDICADORES!O208</f>
        <v>9</v>
      </c>
    </row>
    <row r="143" spans="1:15" x14ac:dyDescent="0.3">
      <c r="A143" s="10"/>
      <c r="B143" s="201" t="s">
        <v>107</v>
      </c>
      <c r="C143" s="202"/>
      <c r="D143" s="170">
        <f t="shared" ref="D143:F144" si="33">D133+D137</f>
        <v>2</v>
      </c>
      <c r="E143" s="170">
        <f t="shared" si="33"/>
        <v>2</v>
      </c>
      <c r="F143" s="170">
        <f t="shared" si="33"/>
        <v>2</v>
      </c>
      <c r="G143" s="170">
        <f>[1]INDICADORES!G209</f>
        <v>2</v>
      </c>
      <c r="H143" s="170">
        <f>[1]INDICADORES!H209</f>
        <v>2</v>
      </c>
      <c r="I143" s="170">
        <f>[1]INDICADORES!I209</f>
        <v>2</v>
      </c>
      <c r="J143" s="170">
        <f>[1]INDICADORES!J209</f>
        <v>2</v>
      </c>
      <c r="K143" s="170">
        <f>[1]INDICADORES!K209</f>
        <v>2</v>
      </c>
      <c r="L143" s="170">
        <f>[1]INDICADORES!L209</f>
        <v>2</v>
      </c>
      <c r="M143" s="170">
        <f>[1]INDICADORES!M209</f>
        <v>2</v>
      </c>
      <c r="N143" s="170">
        <f>[1]INDICADORES!N209</f>
        <v>2</v>
      </c>
      <c r="O143" s="170">
        <f>[1]INDICADORES!O209</f>
        <v>2</v>
      </c>
    </row>
    <row r="144" spans="1:15" x14ac:dyDescent="0.3">
      <c r="A144" s="10"/>
      <c r="B144" s="199" t="s">
        <v>108</v>
      </c>
      <c r="C144" s="200"/>
      <c r="D144" s="171">
        <f t="shared" si="33"/>
        <v>1</v>
      </c>
      <c r="E144" s="171">
        <f t="shared" si="33"/>
        <v>1</v>
      </c>
      <c r="F144" s="171">
        <f t="shared" si="33"/>
        <v>1</v>
      </c>
      <c r="G144" s="171">
        <f>[1]INDICADORES!G210</f>
        <v>2</v>
      </c>
      <c r="H144" s="171">
        <f>[1]INDICADORES!H210</f>
        <v>2</v>
      </c>
      <c r="I144" s="171">
        <f>[1]INDICADORES!I210</f>
        <v>2</v>
      </c>
      <c r="J144" s="171">
        <f>[1]INDICADORES!J210</f>
        <v>2</v>
      </c>
      <c r="K144" s="171">
        <f>[1]INDICADORES!K210</f>
        <v>2</v>
      </c>
      <c r="L144" s="171">
        <f>[1]INDICADORES!L210</f>
        <v>2</v>
      </c>
      <c r="M144" s="171">
        <f>[1]INDICADORES!M210</f>
        <v>2</v>
      </c>
      <c r="N144" s="171">
        <f>[1]INDICADORES!N210</f>
        <v>2</v>
      </c>
      <c r="O144" s="171">
        <f>[1]INDICADORES!O210</f>
        <v>2</v>
      </c>
    </row>
    <row r="145" spans="1:15" x14ac:dyDescent="0.3">
      <c r="A145" s="10"/>
      <c r="B145" s="201" t="s">
        <v>109</v>
      </c>
      <c r="C145" s="202"/>
      <c r="D145" s="172">
        <f>D141+D143</f>
        <v>12</v>
      </c>
      <c r="E145" s="172">
        <f t="shared" ref="E145:F146" si="34">E141+E143</f>
        <v>12</v>
      </c>
      <c r="F145" s="172">
        <f t="shared" si="34"/>
        <v>12</v>
      </c>
      <c r="G145" s="172">
        <f>[1]INDICADORES!G211</f>
        <v>12</v>
      </c>
      <c r="H145" s="172">
        <f>[1]INDICADORES!H211</f>
        <v>12</v>
      </c>
      <c r="I145" s="172">
        <f>[1]INDICADORES!I211</f>
        <v>12</v>
      </c>
      <c r="J145" s="172">
        <f>[1]INDICADORES!J211</f>
        <v>12</v>
      </c>
      <c r="K145" s="172">
        <f>[1]INDICADORES!K211</f>
        <v>12</v>
      </c>
      <c r="L145" s="172">
        <f>[1]INDICADORES!L211</f>
        <v>12</v>
      </c>
      <c r="M145" s="172">
        <f>[1]INDICADORES!M211</f>
        <v>12</v>
      </c>
      <c r="N145" s="172">
        <f>[1]INDICADORES!N211</f>
        <v>12</v>
      </c>
      <c r="O145" s="172">
        <f>[1]INDICADORES!O211</f>
        <v>12</v>
      </c>
    </row>
    <row r="146" spans="1:15" ht="15" thickBot="1" x14ac:dyDescent="0.35">
      <c r="A146" s="10"/>
      <c r="B146" s="203" t="s">
        <v>110</v>
      </c>
      <c r="C146" s="204"/>
      <c r="D146" s="173">
        <f>D142+D144</f>
        <v>12</v>
      </c>
      <c r="E146" s="173">
        <f t="shared" si="34"/>
        <v>12</v>
      </c>
      <c r="F146" s="173">
        <f t="shared" si="34"/>
        <v>1</v>
      </c>
      <c r="G146" s="173">
        <f>[1]INDICADORES!G212</f>
        <v>12</v>
      </c>
      <c r="H146" s="173">
        <f>[1]INDICADORES!H212</f>
        <v>12</v>
      </c>
      <c r="I146" s="173">
        <f>[1]INDICADORES!I212</f>
        <v>12</v>
      </c>
      <c r="J146" s="173">
        <f>[1]INDICADORES!J212</f>
        <v>12</v>
      </c>
      <c r="K146" s="173">
        <f>[1]INDICADORES!K212</f>
        <v>12</v>
      </c>
      <c r="L146" s="173">
        <f>[1]INDICADORES!L212</f>
        <v>12</v>
      </c>
      <c r="M146" s="173">
        <f>[1]INDICADORES!M212</f>
        <v>11</v>
      </c>
      <c r="N146" s="173">
        <f>[1]INDICADORES!N212</f>
        <v>11</v>
      </c>
      <c r="O146" s="173">
        <f>[1]INDICADORES!O212</f>
        <v>11</v>
      </c>
    </row>
    <row r="147" spans="1:15" ht="24" x14ac:dyDescent="0.3">
      <c r="A147" s="10"/>
      <c r="B147" s="205" t="s">
        <v>111</v>
      </c>
      <c r="C147" s="174" t="s">
        <v>112</v>
      </c>
      <c r="D147" s="175">
        <f t="shared" ref="D147:L147" si="35">D145/(D106/1000)</f>
        <v>3.5056967572304996</v>
      </c>
      <c r="E147" s="175">
        <f t="shared" si="35"/>
        <v>3.5016049022468629</v>
      </c>
      <c r="F147" s="175">
        <f t="shared" si="35"/>
        <v>3.4954849985435481</v>
      </c>
      <c r="G147" s="175">
        <f t="shared" si="35"/>
        <v>3.4904013961605584</v>
      </c>
      <c r="H147" s="175">
        <f t="shared" si="35"/>
        <v>3.4883720930232558</v>
      </c>
      <c r="I147" s="175">
        <f t="shared" si="35"/>
        <v>3.4782608695652173</v>
      </c>
      <c r="J147" s="175">
        <f t="shared" si="35"/>
        <v>3.4742327735958307</v>
      </c>
      <c r="K147" s="175">
        <f t="shared" si="35"/>
        <v>3.470213996529786</v>
      </c>
      <c r="L147" s="175">
        <f t="shared" si="35"/>
        <v>3.4672060098237507</v>
      </c>
      <c r="M147" s="175">
        <v>3.4622042700519327</v>
      </c>
      <c r="N147" s="175">
        <v>3.4582132564841497</v>
      </c>
      <c r="O147" s="175">
        <v>3.4542314335060449</v>
      </c>
    </row>
    <row r="148" spans="1:15" ht="24.6" thickBot="1" x14ac:dyDescent="0.35">
      <c r="A148" s="10"/>
      <c r="B148" s="206"/>
      <c r="C148" s="176" t="s">
        <v>113</v>
      </c>
      <c r="D148" s="177">
        <f t="shared" ref="D148:L148" si="36">D141/(D106/1000)</f>
        <v>2.9214139643587496</v>
      </c>
      <c r="E148" s="177">
        <f t="shared" si="36"/>
        <v>2.9180040852057192</v>
      </c>
      <c r="F148" s="177">
        <f t="shared" si="36"/>
        <v>2.9129041654529568</v>
      </c>
      <c r="G148" s="177">
        <f t="shared" si="36"/>
        <v>2.9086678301337985</v>
      </c>
      <c r="H148" s="177">
        <f t="shared" si="36"/>
        <v>2.9069767441860463</v>
      </c>
      <c r="I148" s="177">
        <f t="shared" si="36"/>
        <v>2.8985507246376812</v>
      </c>
      <c r="J148" s="177">
        <f t="shared" si="36"/>
        <v>2.8951939779965254</v>
      </c>
      <c r="K148" s="177">
        <f t="shared" si="36"/>
        <v>2.891844997108155</v>
      </c>
      <c r="L148" s="177">
        <f t="shared" si="36"/>
        <v>2.889338341519792</v>
      </c>
      <c r="M148" s="177">
        <v>2.8851702250432774</v>
      </c>
      <c r="N148" s="177">
        <v>2.8818443804034581</v>
      </c>
      <c r="O148" s="177">
        <v>2.8785261945883707</v>
      </c>
    </row>
    <row r="149" spans="1:15" x14ac:dyDescent="0.3">
      <c r="A149" s="10"/>
      <c r="B149" s="190" t="s">
        <v>114</v>
      </c>
      <c r="C149" s="178" t="s">
        <v>115</v>
      </c>
      <c r="D149" s="8">
        <v>660955</v>
      </c>
      <c r="E149" s="8">
        <v>66799.41</v>
      </c>
      <c r="F149" s="8">
        <v>27876.5</v>
      </c>
      <c r="G149" s="8">
        <f>[1]INDICADORES!G215</f>
        <v>1669.83</v>
      </c>
      <c r="H149" s="8">
        <f>[1]INDICADORES!H215</f>
        <v>61206.04</v>
      </c>
      <c r="I149" s="8">
        <f>[1]INDICADORES!I215</f>
        <v>85106.2</v>
      </c>
      <c r="J149" s="8">
        <f>[1]INDICADORES!J215</f>
        <v>63678.28</v>
      </c>
      <c r="K149" s="8">
        <f>[1]INDICADORES!K215</f>
        <v>39955.839999999997</v>
      </c>
      <c r="L149" s="8">
        <f>[1]INDICADORES!L215</f>
        <v>2375.86</v>
      </c>
      <c r="M149" s="8">
        <f>[1]INDICADORES!M215</f>
        <v>31090</v>
      </c>
      <c r="N149" s="8">
        <f>[1]INDICADORES!N215</f>
        <v>65523.66</v>
      </c>
      <c r="O149" s="8">
        <f>[1]INDICADORES!O215</f>
        <v>3275</v>
      </c>
    </row>
    <row r="150" spans="1:15" ht="15" thickBot="1" x14ac:dyDescent="0.35">
      <c r="A150" s="10"/>
      <c r="B150" s="190"/>
      <c r="C150" s="179" t="s">
        <v>116</v>
      </c>
      <c r="D150" s="15">
        <v>660955</v>
      </c>
      <c r="E150" s="15">
        <v>727754.41</v>
      </c>
      <c r="F150" s="15">
        <v>755630.91</v>
      </c>
      <c r="G150" s="15">
        <f>[1]INDICADORES!G216</f>
        <v>757300.74</v>
      </c>
      <c r="H150" s="15">
        <f>[1]INDICADORES!H216</f>
        <v>818506.78</v>
      </c>
      <c r="I150" s="15">
        <f>[1]INDICADORES!I216</f>
        <v>903612.98</v>
      </c>
      <c r="J150" s="15">
        <f>[1]INDICADORES!J216</f>
        <v>967291.26</v>
      </c>
      <c r="K150" s="15">
        <f>[1]INDICADORES!K216</f>
        <v>1007247.1</v>
      </c>
      <c r="L150" s="15">
        <f>[1]INDICADORES!L216</f>
        <v>1009622.96</v>
      </c>
      <c r="M150" s="15">
        <f>[1]INDICADORES!M216</f>
        <v>1040712.96</v>
      </c>
      <c r="N150" s="15">
        <f>[1]INDICADORES!N216</f>
        <v>1106236.6199999999</v>
      </c>
      <c r="O150" s="15">
        <f>[1]INDICADORES!O216</f>
        <v>1109511.6199999999</v>
      </c>
    </row>
    <row r="151" spans="1:15" ht="24" x14ac:dyDescent="0.3">
      <c r="A151" s="191" t="s">
        <v>117</v>
      </c>
      <c r="B151" s="194" t="s">
        <v>118</v>
      </c>
      <c r="C151" s="180" t="s">
        <v>119</v>
      </c>
      <c r="D151" s="18">
        <v>12751.63</v>
      </c>
      <c r="E151" s="59">
        <v>9557.92</v>
      </c>
      <c r="F151" s="59">
        <v>7176.5</v>
      </c>
      <c r="G151" s="18">
        <f>[1]INDICADORES!G217</f>
        <v>70895.05</v>
      </c>
      <c r="H151" s="59">
        <f>[1]INDICADORES!H217</f>
        <v>70895.05</v>
      </c>
      <c r="I151" s="59">
        <f>[1]INDICADORES!I217</f>
        <v>32429.05</v>
      </c>
      <c r="J151" s="18">
        <v>70895.05</v>
      </c>
      <c r="K151" s="59">
        <v>70895</v>
      </c>
      <c r="L151" s="59">
        <v>70895</v>
      </c>
      <c r="M151" s="18">
        <v>70895</v>
      </c>
      <c r="N151" s="59">
        <v>70895</v>
      </c>
      <c r="O151" s="59">
        <v>27499.11</v>
      </c>
    </row>
    <row r="152" spans="1:15" x14ac:dyDescent="0.3">
      <c r="A152" s="192"/>
      <c r="B152" s="195"/>
      <c r="C152" s="181" t="s">
        <v>120</v>
      </c>
      <c r="D152" s="53">
        <v>3065.32</v>
      </c>
      <c r="E152" s="54">
        <v>12141.03</v>
      </c>
      <c r="F152" s="54">
        <v>16507.11</v>
      </c>
      <c r="G152" s="53">
        <f>[1]INDICADORES!G218</f>
        <v>11247.44</v>
      </c>
      <c r="H152" s="54">
        <f>[1]INDICADORES!H218</f>
        <v>15841.97</v>
      </c>
      <c r="I152" s="54">
        <f>[1]INDICADORES!I218</f>
        <v>20416.86</v>
      </c>
      <c r="J152" s="53">
        <v>10550.99</v>
      </c>
      <c r="K152" s="54">
        <v>15221.15</v>
      </c>
      <c r="L152" s="54">
        <v>21128.94</v>
      </c>
      <c r="M152" s="53">
        <v>115702.04</v>
      </c>
      <c r="N152" s="54">
        <v>35931.15</v>
      </c>
      <c r="O152" s="54"/>
    </row>
    <row r="153" spans="1:15" ht="24.6" thickBot="1" x14ac:dyDescent="0.35">
      <c r="A153" s="193"/>
      <c r="B153" s="196"/>
      <c r="C153" s="182" t="s">
        <v>121</v>
      </c>
      <c r="D153" s="183">
        <v>181521.79</v>
      </c>
      <c r="E153" s="184">
        <v>247700.57</v>
      </c>
      <c r="F153" s="184">
        <v>239018.74</v>
      </c>
      <c r="G153" s="183">
        <f>[1]INDICADORES!G219</f>
        <v>363719.74</v>
      </c>
      <c r="H153" s="184">
        <f>[1]INDICADORES!H219</f>
        <v>387890.74</v>
      </c>
      <c r="I153" s="184">
        <f>[1]INDICADORES!I219</f>
        <v>415491.74</v>
      </c>
      <c r="J153" s="183">
        <v>145317.35999999999</v>
      </c>
      <c r="K153" s="184">
        <v>165260.35999999999</v>
      </c>
      <c r="L153" s="184">
        <v>165260.35999999999</v>
      </c>
      <c r="M153" s="183">
        <v>116124.95</v>
      </c>
      <c r="N153" s="184">
        <v>116124.95</v>
      </c>
      <c r="O153" s="184">
        <v>116124.95</v>
      </c>
    </row>
    <row r="154" spans="1:15" x14ac:dyDescent="0.3">
      <c r="A154" s="197" t="s">
        <v>122</v>
      </c>
      <c r="B154" s="198"/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</row>
    <row r="155" spans="1:15" x14ac:dyDescent="0.3">
      <c r="A155" s="185"/>
      <c r="B155" s="186"/>
      <c r="C155" s="185"/>
      <c r="D155" s="185"/>
      <c r="E155" s="185"/>
      <c r="F155" s="185"/>
    </row>
    <row r="156" spans="1:15" x14ac:dyDescent="0.3">
      <c r="A156" s="185"/>
      <c r="B156" s="185"/>
      <c r="C156" s="185"/>
      <c r="D156" s="185"/>
      <c r="E156" s="185"/>
      <c r="F156" s="185"/>
    </row>
    <row r="157" spans="1:15" x14ac:dyDescent="0.3">
      <c r="A157" s="185"/>
      <c r="B157" s="187"/>
      <c r="C157" s="187"/>
      <c r="D157" s="185"/>
      <c r="E157" s="185"/>
      <c r="F157" s="185"/>
    </row>
    <row r="158" spans="1:15" x14ac:dyDescent="0.3">
      <c r="A158" s="188"/>
      <c r="B158" s="188" t="s">
        <v>123</v>
      </c>
      <c r="C158" s="188"/>
      <c r="D158" s="188"/>
      <c r="E158" s="188"/>
      <c r="F158" s="188"/>
      <c r="G158" s="188"/>
      <c r="H158" s="188"/>
      <c r="I158" s="189"/>
      <c r="J158" s="189"/>
      <c r="K158" s="189"/>
      <c r="L158" s="189"/>
      <c r="M158" s="189"/>
      <c r="N158" s="189"/>
      <c r="O158" s="189"/>
    </row>
    <row r="159" spans="1:15" x14ac:dyDescent="0.3">
      <c r="A159" s="188"/>
      <c r="B159" s="188" t="s">
        <v>124</v>
      </c>
      <c r="C159" s="188"/>
      <c r="D159" s="188"/>
      <c r="E159" s="188"/>
      <c r="F159" s="188"/>
      <c r="G159" s="188"/>
      <c r="H159" s="188"/>
      <c r="I159" s="189"/>
      <c r="J159" s="189"/>
      <c r="K159" s="189"/>
      <c r="L159" s="189"/>
      <c r="M159" s="189"/>
      <c r="N159" s="189"/>
      <c r="O159" s="189"/>
    </row>
  </sheetData>
  <mergeCells count="48">
    <mergeCell ref="B34:B36"/>
    <mergeCell ref="A1:O1"/>
    <mergeCell ref="A2:O2"/>
    <mergeCell ref="B3:C3"/>
    <mergeCell ref="A4:A5"/>
    <mergeCell ref="B4:B9"/>
    <mergeCell ref="A10:A11"/>
    <mergeCell ref="B10:B15"/>
    <mergeCell ref="A16:A17"/>
    <mergeCell ref="B16:B21"/>
    <mergeCell ref="A22:A23"/>
    <mergeCell ref="B22:B27"/>
    <mergeCell ref="B28:B33"/>
    <mergeCell ref="B73:B75"/>
    <mergeCell ref="A37:A38"/>
    <mergeCell ref="B37:B42"/>
    <mergeCell ref="A43:A44"/>
    <mergeCell ref="B43:B48"/>
    <mergeCell ref="A49:A50"/>
    <mergeCell ref="B49:B54"/>
    <mergeCell ref="B55:B60"/>
    <mergeCell ref="A61:A62"/>
    <mergeCell ref="B61:B66"/>
    <mergeCell ref="B67:B69"/>
    <mergeCell ref="B70:B72"/>
    <mergeCell ref="B141:C141"/>
    <mergeCell ref="B77:B78"/>
    <mergeCell ref="B79:B88"/>
    <mergeCell ref="A89:A90"/>
    <mergeCell ref="B89:B96"/>
    <mergeCell ref="A94:A96"/>
    <mergeCell ref="A97:A124"/>
    <mergeCell ref="B97:B118"/>
    <mergeCell ref="A125:A140"/>
    <mergeCell ref="B125:B128"/>
    <mergeCell ref="B129:B132"/>
    <mergeCell ref="B133:B136"/>
    <mergeCell ref="B137:B140"/>
    <mergeCell ref="B149:B150"/>
    <mergeCell ref="A151:A153"/>
    <mergeCell ref="B151:B153"/>
    <mergeCell ref="A154:O154"/>
    <mergeCell ref="B142:C142"/>
    <mergeCell ref="B143:C143"/>
    <mergeCell ref="B144:C144"/>
    <mergeCell ref="B145:C145"/>
    <mergeCell ref="B146:C146"/>
    <mergeCell ref="B147:B148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</dc:creator>
  <cp:lastModifiedBy>AUXILIAR CONTABLE</cp:lastModifiedBy>
  <dcterms:created xsi:type="dcterms:W3CDTF">2022-01-28T19:54:49Z</dcterms:created>
  <dcterms:modified xsi:type="dcterms:W3CDTF">2022-01-28T20:03:56Z</dcterms:modified>
</cp:coreProperties>
</file>